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05" windowHeight="12405" activeTab="0"/>
  </bookViews>
  <sheets>
    <sheet name="737" sheetId="1" r:id="rId1"/>
    <sheet name="КНИГА КРЕДИТОВ" sheetId="2" r:id="rId2"/>
    <sheet name="737 (2)" sheetId="3" r:id="rId3"/>
  </sheets>
  <definedNames>
    <definedName name="_xlnm.Print_Area" localSheetId="0">'737'!$A$1:$J$247</definedName>
    <definedName name="_xlnm.Print_Area" localSheetId="2">'737 (2)'!$A$1:$J$245</definedName>
  </definedNames>
  <calcPr fullCalcOnLoad="1"/>
</workbook>
</file>

<file path=xl/sharedStrings.xml><?xml version="1.0" encoding="utf-8"?>
<sst xmlns="http://schemas.openxmlformats.org/spreadsheetml/2006/main" count="1267" uniqueCount="365">
  <si>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</si>
  <si>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</si>
  <si>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</si>
  <si>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</si>
  <si>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</si>
  <si>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</si>
  <si>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</si>
  <si>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</si>
  <si>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</si>
  <si>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</si>
  <si>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</si>
  <si>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</si>
  <si>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</si>
  <si>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</si>
  <si>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</si>
  <si>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</si>
  <si>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</si>
  <si>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</si>
  <si>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</si>
  <si>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</si>
  <si>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</si>
  <si>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</si>
  <si>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</si>
  <si>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</si>
  <si>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</si>
  <si>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</si>
  <si>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</si>
  <si>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</si>
  <si>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</si>
  <si>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</si>
  <si>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</si>
  <si>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</si>
  <si>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</si>
  <si>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</si>
  <si>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</si>
  <si>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</si>
  <si>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</si>
  <si>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</si>
  <si>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</si>
  <si>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</si>
  <si>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</si>
  <si>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</si>
  <si>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</si>
  <si>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</si>
  <si>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</si>
  <si>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</si>
  <si>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</si>
  <si>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</si>
  <si>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</si>
  <si>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</si>
  <si>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</si>
  <si>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</si>
  <si>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</si>
  <si>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</si>
  <si>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</si>
  <si>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</si>
  <si>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</si>
  <si>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</si>
  <si>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</si>
  <si>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</si>
  <si>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</si>
  <si>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</si>
  <si>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</si>
  <si>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</si>
  <si>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</si>
  <si>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</si>
  <si>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</si>
  <si>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</si>
  <si>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</si>
  <si>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</si>
  <si>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</si>
  <si>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</si>
  <si>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</si>
  <si>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</si>
  <si>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</si>
  <si>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</si>
  <si>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</si>
  <si>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</si>
  <si>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</si>
  <si>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</si>
  <si>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</si>
  <si>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</si>
  <si>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</si>
  <si>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</si>
  <si>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</si>
  <si>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</si>
  <si>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</si>
  <si>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</si>
  <si>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</si>
  <si>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</si>
  <si>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</si>
  <si>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</si>
  <si>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</si>
  <si>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</si>
  <si>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</si>
  <si>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</si>
  <si>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</si>
  <si>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</si>
  <si>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</si>
  <si>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</si>
  <si>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</si>
  <si>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</si>
  <si>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</si>
  <si>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</si>
  <si>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</si>
  <si>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</si>
  <si>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</si>
  <si>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</si>
  <si>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</si>
  <si>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</si>
  <si>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</si>
  <si>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</si>
  <si>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</si>
  <si>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</si>
  <si>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</si>
  <si>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</si>
  <si>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</si>
  <si>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</si>
  <si>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</si>
  <si>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</si>
  <si>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</si>
  <si>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</si>
  <si>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</si>
  <si>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</si>
  <si>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</si>
  <si>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</si>
  <si>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</si>
  <si>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</si>
  <si>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</si>
  <si>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</si>
  <si>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</si>
  <si>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</si>
  <si>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</si>
  <si>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</si>
  <si>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</si>
  <si>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</si>
  <si>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</si>
  <si>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</si>
  <si>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</si>
  <si>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</si>
  <si>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</si>
  <si>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</si>
  <si>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</si>
  <si>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</si>
  <si>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</si>
  <si>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</si>
  <si>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</si>
  <si>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</si>
  <si>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</si>
  <si>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</si>
  <si>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</si>
  <si>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</si>
  <si>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</si>
  <si>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</si>
  <si>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</si>
  <si>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</si>
  <si>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</si>
  <si>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</si>
  <si>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</si>
  <si>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</si>
  <si>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</si>
  <si>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</si>
  <si>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</si>
  <si>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</si>
  <si>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</si>
  <si>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</si>
  <si>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</si>
  <si>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</si>
  <si>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</si>
  <si>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</si>
  <si>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</si>
  <si>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</si>
  <si>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</si>
  <si>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</si>
  <si>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</si>
  <si>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</si>
  <si>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</si>
  <si>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</si>
  <si>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</si>
  <si>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</si>
  <si>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</si>
  <si>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</si>
  <si>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</si>
  <si>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</si>
  <si>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</si>
  <si>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</si>
  <si>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</si>
  <si>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</si>
  <si>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</si>
  <si>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</si>
  <si>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</si>
  <si>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</si>
  <si>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</si>
  <si>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</si>
  <si>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</si>
  <si>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</si>
  <si>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</si>
  <si>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</si>
  <si>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</si>
  <si>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</si>
  <si>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</si>
  <si>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</si>
  <si>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</si>
  <si>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</si>
  <si>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</si>
  <si>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</si>
  <si>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</si>
  <si>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</si>
  <si>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</si>
  <si>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</si>
  <si>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</si>
  <si>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</si>
  <si>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</si>
  <si>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</si>
  <si>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</si>
  <si>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</si>
  <si>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</si>
  <si>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</si>
  <si>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</si>
  <si>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</si>
  <si>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</si>
  <si>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</si>
  <si>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</si>
  <si>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</si>
  <si>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</si>
  <si>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</si>
  <si>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</si>
  <si>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</si>
  <si>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</si>
  <si>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</si>
  <si>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</si>
  <si>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</si>
  <si>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</si>
  <si>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</si>
  <si>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</si>
  <si>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</si>
  <si>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</si>
  <si>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</si>
  <si>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</si>
  <si>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</si>
  <si>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</si>
  <si>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</si>
  <si>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</si>
  <si>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</si>
  <si>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</si>
  <si>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</si>
  <si>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</si>
  <si>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</si>
  <si>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</si>
  <si>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</si>
  <si>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</si>
  <si>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</si>
  <si>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</si>
  <si>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</si>
  <si>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</si>
  <si>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</si>
  <si>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</si>
  <si>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</si>
  <si>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</si>
  <si>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</si>
  <si>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</si>
  <si>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</si>
  <si>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</si>
  <si>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</si>
  <si>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</si>
  <si>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</si>
  <si>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</si>
  <si>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</si>
  <si>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</si>
  <si>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</si>
  <si>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</si>
  <si>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</si>
  <si>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</si>
  <si>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</si>
  <si>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</si>
  <si>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</si>
  <si>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</si>
  <si>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</si>
  <si>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</si>
  <si>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</si>
  <si>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</si>
  <si>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</si>
  <si>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</si>
  <si>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</si>
  <si>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</si>
  <si>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</si>
  <si>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</si>
  <si>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</si>
  <si>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</si>
  <si>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</si>
  <si>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</si>
  <si>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</si>
  <si>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</si>
  <si>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</si>
  <si>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</si>
  <si>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</si>
  <si>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</si>
  <si>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</si>
  <si>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</si>
  <si>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</si>
  <si>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</si>
  <si>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</si>
  <si>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</si>
  <si>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</si>
  <si>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</si>
  <si>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</si>
  <si>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</si>
  <si>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</si>
  <si>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</si>
  <si>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</si>
  <si>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</si>
  <si>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</si>
  <si>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</si>
  <si>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</si>
  <si>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</si>
  <si>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</si>
  <si>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</si>
  <si>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</si>
  <si>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</si>
  <si>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</si>
  <si>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</si>
  <si>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</si>
  <si>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</si>
  <si>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</si>
  <si>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</si>
  <si>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</si>
  <si>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</si>
  <si>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</si>
  <si>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</si>
  <si>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</si>
  <si>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</si>
  <si>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</si>
  <si>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</si>
  <si>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</si>
  <si>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</si>
  <si>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</si>
  <si>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</si>
  <si>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</si>
  <si>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</si>
  <si>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</si>
  <si>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</si>
  <si>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</si>
  <si>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</si>
  <si>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</si>
  <si>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</si>
  <si>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03/ТБО</t>
  </si>
  <si>
    <t>06/ЕДДС</t>
  </si>
  <si>
    <t>10/ОКО, ОПС</t>
  </si>
  <si>
    <t>МБОУ "Плато-Ивановская ООШ"</t>
  </si>
  <si>
    <t xml:space="preserve"> Руководитель   __________________       Козарезова Е.А.</t>
  </si>
  <si>
    <t xml:space="preserve"> Руководитель   __________________        Козарезова Е.А.</t>
  </si>
  <si>
    <t>07.05</t>
  </si>
  <si>
    <t>Прочие работы, услуги(ПСД) (226)</t>
  </si>
  <si>
    <t>07/05</t>
  </si>
  <si>
    <t>15</t>
  </si>
  <si>
    <t>Голубова О.А</t>
  </si>
  <si>
    <t>"___"___________  20    г.</t>
  </si>
  <si>
    <t>******* Показатели по строке 950 по кодам аналитики в 2017 году не формируются</t>
  </si>
  <si>
    <t>"___"___________  20     г.</t>
  </si>
  <si>
    <t>Увеличение стоимости материальных запасов (питание) (340) 130</t>
  </si>
  <si>
    <t>30000</t>
  </si>
  <si>
    <t>Средства,поступление во временное распоряжения</t>
  </si>
  <si>
    <t xml:space="preserve">                                         на  1 января 20 19 г.</t>
  </si>
  <si>
    <t>01.01.2019</t>
  </si>
  <si>
    <t>(код вида 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</si>
</sst>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4"/>
      <name val="Arial Cyr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Continuous"/>
    </xf>
    <xf numFmtId="49" fontId="2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1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 indent="3"/>
    </xf>
    <xf numFmtId="0" fontId="2" fillId="33" borderId="35" xfId="0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7" xfId="0" applyFont="1" applyFill="1" applyBorder="1" applyAlignment="1">
      <alignment horizontal="left"/>
    </xf>
    <xf numFmtId="49" fontId="0" fillId="33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wrapText="1" indent="2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left" wrapText="1" indent="3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left" wrapText="1"/>
    </xf>
    <xf numFmtId="49" fontId="2" fillId="33" borderId="37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left" wrapText="1" indent="1"/>
    </xf>
    <xf numFmtId="0" fontId="2" fillId="33" borderId="28" xfId="0" applyFont="1" applyFill="1" applyBorder="1" applyAlignment="1">
      <alignment horizontal="left" wrapText="1" indent="2"/>
    </xf>
    <xf numFmtId="49" fontId="13" fillId="0" borderId="25" xfId="53" applyNumberFormat="1" applyFont="1" applyBorder="1" applyAlignment="1">
      <alignment horizontal="center" wrapText="1"/>
      <protection/>
    </xf>
    <xf numFmtId="0" fontId="13" fillId="0" borderId="29" xfId="53" applyFont="1" applyBorder="1" applyAlignment="1">
      <alignment horizontal="center" wrapText="1"/>
      <protection/>
    </xf>
    <xf numFmtId="49" fontId="13" fillId="0" borderId="44" xfId="53" applyNumberFormat="1" applyFont="1" applyBorder="1" applyAlignment="1">
      <alignment horizontal="center" wrapText="1"/>
      <protection/>
    </xf>
    <xf numFmtId="0" fontId="13" fillId="0" borderId="18" xfId="53" applyFont="1" applyBorder="1" applyAlignment="1">
      <alignment horizontal="center" wrapText="1"/>
      <protection/>
    </xf>
    <xf numFmtId="49" fontId="13" fillId="0" borderId="51" xfId="53" applyNumberFormat="1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1" fillId="0" borderId="53" xfId="53" applyFont="1" applyBorder="1" applyAlignment="1">
      <alignment horizontal="left" vertical="top" indent="1"/>
      <protection/>
    </xf>
    <xf numFmtId="0" fontId="11" fillId="0" borderId="53" xfId="53" applyFont="1" applyBorder="1" applyAlignment="1">
      <alignment horizontal="left" vertical="top" wrapText="1" indent="1"/>
      <protection/>
    </xf>
    <xf numFmtId="0" fontId="11" fillId="0" borderId="54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0" fontId="13" fillId="0" borderId="44" xfId="54" applyFont="1" applyBorder="1" applyAlignment="1">
      <alignment horizontal="center" wrapText="1"/>
      <protection/>
    </xf>
    <xf numFmtId="0" fontId="13" fillId="0" borderId="25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6" xfId="54" applyFont="1" applyBorder="1" applyAlignment="1">
      <alignment horizontal="center" wrapText="1"/>
      <protection/>
    </xf>
    <xf numFmtId="49" fontId="17" fillId="33" borderId="32" xfId="0" applyNumberFormat="1" applyFont="1" applyFill="1" applyBorder="1" applyAlignment="1">
      <alignment horizontal="center" wrapText="1"/>
    </xf>
    <xf numFmtId="49" fontId="17" fillId="33" borderId="55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 indent="2"/>
    </xf>
    <xf numFmtId="0" fontId="18" fillId="0" borderId="25" xfId="53" applyFont="1" applyBorder="1" applyAlignment="1">
      <alignment horizontal="center" wrapText="1"/>
      <protection/>
    </xf>
    <xf numFmtId="0" fontId="18" fillId="0" borderId="25" xfId="54" applyFont="1" applyBorder="1" applyAlignment="1">
      <alignment horizontal="center" wrapText="1"/>
      <protection/>
    </xf>
    <xf numFmtId="0" fontId="18" fillId="0" borderId="44" xfId="54" applyFont="1" applyBorder="1" applyAlignment="1">
      <alignment horizontal="center" wrapText="1"/>
      <protection/>
    </xf>
    <xf numFmtId="49" fontId="17" fillId="33" borderId="25" xfId="0" applyNumberFormat="1" applyFont="1" applyFill="1" applyBorder="1" applyAlignment="1">
      <alignment horizontal="center" wrapText="1"/>
    </xf>
    <xf numFmtId="0" fontId="18" fillId="0" borderId="45" xfId="53" applyFont="1" applyBorder="1" applyAlignment="1">
      <alignment horizontal="center" wrapText="1"/>
      <protection/>
    </xf>
    <xf numFmtId="0" fontId="14" fillId="33" borderId="28" xfId="0" applyFont="1" applyFill="1" applyBorder="1" applyAlignment="1">
      <alignment horizontal="left" wrapText="1" indent="1"/>
    </xf>
    <xf numFmtId="0" fontId="8" fillId="0" borderId="24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29" xfId="54" applyFont="1" applyBorder="1" applyAlignment="1">
      <alignment horizontal="center" wrapText="1"/>
      <protection/>
    </xf>
    <xf numFmtId="0" fontId="8" fillId="0" borderId="18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/>
    </xf>
    <xf numFmtId="0" fontId="10" fillId="0" borderId="58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wrapText="1" indent="2"/>
      <protection/>
    </xf>
    <xf numFmtId="0" fontId="11" fillId="0" borderId="53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indent="2"/>
      <protection/>
    </xf>
    <xf numFmtId="49" fontId="17" fillId="33" borderId="17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10" fillId="0" borderId="53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0" fontId="11" fillId="0" borderId="53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8" xfId="0" applyFont="1" applyFill="1" applyBorder="1" applyAlignment="1">
      <alignment horizontal="left" wrapText="1" indent="2"/>
    </xf>
    <xf numFmtId="49" fontId="2" fillId="33" borderId="48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 wrapText="1" indent="2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25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0" fontId="13" fillId="0" borderId="48" xfId="54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4" fontId="8" fillId="0" borderId="2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4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6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6" fillId="34" borderId="65" xfId="0" applyFont="1" applyFill="1" applyBorder="1" applyAlignment="1">
      <alignment horizontal="left" wrapText="1"/>
    </xf>
    <xf numFmtId="49" fontId="2" fillId="34" borderId="39" xfId="0" applyNumberFormat="1" applyFont="1" applyFill="1" applyBorder="1" applyAlignment="1">
      <alignment horizontal="center" wrapText="1"/>
    </xf>
    <xf numFmtId="4" fontId="2" fillId="34" borderId="26" xfId="0" applyNumberFormat="1" applyFont="1" applyFill="1" applyBorder="1" applyAlignment="1">
      <alignment horizontal="right"/>
    </xf>
    <xf numFmtId="0" fontId="11" fillId="34" borderId="53" xfId="53" applyFont="1" applyFill="1" applyBorder="1" applyAlignment="1">
      <alignment horizontal="left" vertical="top" indent="1"/>
      <protection/>
    </xf>
    <xf numFmtId="49" fontId="13" fillId="34" borderId="25" xfId="53" applyNumberFormat="1" applyFont="1" applyFill="1" applyBorder="1" applyAlignment="1">
      <alignment horizontal="center" wrapText="1"/>
      <protection/>
    </xf>
    <xf numFmtId="0" fontId="13" fillId="34" borderId="29" xfId="53" applyFont="1" applyFill="1" applyBorder="1" applyAlignment="1">
      <alignment horizontal="center" wrapText="1"/>
      <protection/>
    </xf>
    <xf numFmtId="49" fontId="2" fillId="34" borderId="66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" fontId="2" fillId="34" borderId="30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 wrapText="1" indent="1"/>
    </xf>
    <xf numFmtId="49" fontId="2" fillId="35" borderId="25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4" fontId="2" fillId="35" borderId="24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right"/>
    </xf>
    <xf numFmtId="0" fontId="2" fillId="35" borderId="28" xfId="0" applyFont="1" applyFill="1" applyBorder="1" applyAlignment="1">
      <alignment horizontal="left" wrapText="1" indent="2"/>
    </xf>
    <xf numFmtId="49" fontId="2" fillId="35" borderId="48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left" wrapText="1" indent="1"/>
    </xf>
    <xf numFmtId="49" fontId="6" fillId="35" borderId="39" xfId="0" applyNumberFormat="1" applyFont="1" applyFill="1" applyBorder="1" applyAlignment="1">
      <alignment horizontal="center"/>
    </xf>
    <xf numFmtId="49" fontId="6" fillId="35" borderId="67" xfId="0" applyNumberFormat="1" applyFont="1" applyFill="1" applyBorder="1" applyAlignment="1">
      <alignment horizontal="center"/>
    </xf>
    <xf numFmtId="4" fontId="2" fillId="35" borderId="30" xfId="0" applyNumberFormat="1" applyFont="1" applyFill="1" applyBorder="1" applyAlignment="1">
      <alignment horizontal="right"/>
    </xf>
    <xf numFmtId="0" fontId="2" fillId="35" borderId="61" xfId="0" applyFont="1" applyFill="1" applyBorder="1" applyAlignment="1">
      <alignment horizontal="left" wrapText="1" indent="2"/>
    </xf>
    <xf numFmtId="49" fontId="2" fillId="35" borderId="25" xfId="0" applyNumberFormat="1" applyFont="1" applyFill="1" applyBorder="1" applyAlignment="1">
      <alignment horizontal="center"/>
    </xf>
    <xf numFmtId="49" fontId="2" fillId="35" borderId="4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0" fontId="13" fillId="35" borderId="25" xfId="54" applyFont="1" applyFill="1" applyBorder="1" applyAlignment="1">
      <alignment horizontal="center" wrapText="1"/>
      <protection/>
    </xf>
    <xf numFmtId="0" fontId="13" fillId="35" borderId="29" xfId="54" applyFont="1" applyFill="1" applyBorder="1" applyAlignment="1">
      <alignment horizontal="center" wrapText="1"/>
      <protection/>
    </xf>
    <xf numFmtId="4" fontId="8" fillId="35" borderId="29" xfId="54" applyNumberFormat="1" applyFont="1" applyFill="1" applyBorder="1" applyAlignment="1">
      <alignment horizontal="right" wrapText="1"/>
      <protection/>
    </xf>
    <xf numFmtId="0" fontId="14" fillId="35" borderId="28" xfId="0" applyFont="1" applyFill="1" applyBorder="1" applyAlignment="1">
      <alignment horizontal="left" wrapText="1" indent="1"/>
    </xf>
    <xf numFmtId="4" fontId="2" fillId="35" borderId="23" xfId="0" applyNumberFormat="1" applyFont="1" applyFill="1" applyBorder="1" applyAlignment="1">
      <alignment horizontal="right"/>
    </xf>
    <xf numFmtId="0" fontId="20" fillId="36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37" borderId="29" xfId="0" applyFont="1" applyFill="1" applyBorder="1" applyAlignment="1">
      <alignment horizontal="center" vertical="center" textRotation="90" wrapText="1"/>
    </xf>
    <xf numFmtId="0" fontId="19" fillId="38" borderId="29" xfId="0" applyFont="1" applyFill="1" applyBorder="1" applyAlignment="1">
      <alignment horizontal="center" vertical="center" textRotation="90" wrapText="1"/>
    </xf>
    <xf numFmtId="0" fontId="19" fillId="39" borderId="29" xfId="0" applyFont="1" applyFill="1" applyBorder="1" applyAlignment="1">
      <alignment horizontal="center" vertical="center" textRotation="90" wrapText="1"/>
    </xf>
    <xf numFmtId="0" fontId="19" fillId="40" borderId="29" xfId="0" applyFont="1" applyFill="1" applyBorder="1" applyAlignment="1">
      <alignment horizontal="center" vertical="center" textRotation="90" wrapText="1"/>
    </xf>
    <xf numFmtId="0" fontId="19" fillId="36" borderId="29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wrapText="1"/>
      <protection/>
    </xf>
    <xf numFmtId="0" fontId="19" fillId="37" borderId="29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49" fontId="21" fillId="39" borderId="29" xfId="54" applyNumberFormat="1" applyFont="1" applyFill="1" applyBorder="1" applyAlignment="1">
      <alignment horizontal="center" vertical="center" wrapText="1"/>
      <protection/>
    </xf>
    <xf numFmtId="0" fontId="19" fillId="39" borderId="29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textRotation="90" wrapText="1"/>
      <protection/>
    </xf>
    <xf numFmtId="0" fontId="21" fillId="36" borderId="29" xfId="0" applyFont="1" applyFill="1" applyBorder="1" applyAlignment="1">
      <alignment horizontal="center" vertical="center" textRotation="90" wrapText="1"/>
    </xf>
    <xf numFmtId="0" fontId="19" fillId="37" borderId="29" xfId="53" applyFont="1" applyFill="1" applyBorder="1" applyAlignment="1">
      <alignment horizontal="center" vertical="center" wrapText="1"/>
      <protection/>
    </xf>
    <xf numFmtId="0" fontId="19" fillId="40" borderId="29" xfId="53" applyFont="1" applyFill="1" applyBorder="1" applyAlignment="1">
      <alignment horizontal="center" vertical="center" wrapText="1"/>
      <protection/>
    </xf>
    <xf numFmtId="0" fontId="21" fillId="36" borderId="29" xfId="53" applyFont="1" applyFill="1" applyBorder="1" applyAlignment="1">
      <alignment horizontal="center" vertical="center" wrapText="1"/>
      <protection/>
    </xf>
    <xf numFmtId="4" fontId="19" fillId="0" borderId="29" xfId="0" applyNumberFormat="1" applyFont="1" applyBorder="1" applyAlignment="1">
      <alignment horizontal="right" vertical="center"/>
    </xf>
    <xf numFmtId="4" fontId="19" fillId="0" borderId="29" xfId="0" applyNumberFormat="1" applyFont="1" applyBorder="1" applyAlignment="1">
      <alignment/>
    </xf>
    <xf numFmtId="14" fontId="23" fillId="0" borderId="29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right" vertical="center"/>
    </xf>
    <xf numFmtId="4" fontId="19" fillId="38" borderId="29" xfId="0" applyNumberFormat="1" applyFont="1" applyFill="1" applyBorder="1" applyAlignment="1">
      <alignment horizontal="right" vertical="center"/>
    </xf>
    <xf numFmtId="4" fontId="19" fillId="39" borderId="29" xfId="0" applyNumberFormat="1" applyFont="1" applyFill="1" applyBorder="1" applyAlignment="1">
      <alignment horizontal="right" vertical="center"/>
    </xf>
    <xf numFmtId="4" fontId="19" fillId="40" borderId="29" xfId="0" applyNumberFormat="1" applyFont="1" applyFill="1" applyBorder="1" applyAlignment="1">
      <alignment horizontal="right" vertical="center"/>
    </xf>
    <xf numFmtId="4" fontId="19" fillId="36" borderId="29" xfId="0" applyNumberFormat="1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center" vertical="center" wrapText="1"/>
    </xf>
    <xf numFmtId="4" fontId="23" fillId="0" borderId="29" xfId="53" applyNumberFormat="1" applyFont="1" applyFill="1" applyBorder="1" applyAlignment="1">
      <alignment horizontal="right" vertical="center" wrapText="1"/>
      <protection/>
    </xf>
    <xf numFmtId="0" fontId="19" fillId="33" borderId="29" xfId="0" applyFont="1" applyFill="1" applyBorder="1" applyAlignment="1">
      <alignment horizontal="center" vertical="center" wrapText="1"/>
    </xf>
    <xf numFmtId="0" fontId="19" fillId="41" borderId="29" xfId="0" applyFont="1" applyFill="1" applyBorder="1" applyAlignment="1">
      <alignment horizontal="center" vertical="center" wrapText="1"/>
    </xf>
    <xf numFmtId="4" fontId="19" fillId="37" borderId="29" xfId="0" applyNumberFormat="1" applyFont="1" applyFill="1" applyBorder="1" applyAlignment="1">
      <alignment horizontal="right"/>
    </xf>
    <xf numFmtId="4" fontId="19" fillId="38" borderId="29" xfId="0" applyNumberFormat="1" applyFont="1" applyFill="1" applyBorder="1" applyAlignment="1">
      <alignment horizontal="right"/>
    </xf>
    <xf numFmtId="4" fontId="19" fillId="39" borderId="29" xfId="0" applyNumberFormat="1" applyFont="1" applyFill="1" applyBorder="1" applyAlignment="1">
      <alignment horizontal="right"/>
    </xf>
    <xf numFmtId="4" fontId="19" fillId="40" borderId="29" xfId="0" applyNumberFormat="1" applyFont="1" applyFill="1" applyBorder="1" applyAlignment="1">
      <alignment horizontal="right"/>
    </xf>
    <xf numFmtId="4" fontId="19" fillId="36" borderId="29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/>
    </xf>
    <xf numFmtId="4" fontId="2" fillId="35" borderId="6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3" xfId="0" applyNumberFormat="1" applyFont="1" applyFill="1" applyBorder="1" applyAlignment="1">
      <alignment horizontal="right" wrapText="1"/>
    </xf>
    <xf numFmtId="4" fontId="2" fillId="35" borderId="20" xfId="0" applyNumberFormat="1" applyFont="1" applyFill="1" applyBorder="1" applyAlignment="1">
      <alignment horizontal="right"/>
    </xf>
    <xf numFmtId="49" fontId="2" fillId="35" borderId="30" xfId="0" applyNumberFormat="1" applyFont="1" applyFill="1" applyBorder="1" applyAlignment="1">
      <alignment horizontal="center"/>
    </xf>
    <xf numFmtId="4" fontId="25" fillId="0" borderId="29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/>
    </xf>
    <xf numFmtId="14" fontId="26" fillId="0" borderId="0" xfId="0" applyNumberFormat="1" applyFont="1" applyAlignment="1">
      <alignment/>
    </xf>
    <xf numFmtId="49" fontId="2" fillId="33" borderId="68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3" fillId="33" borderId="29" xfId="0" applyNumberFormat="1" applyFont="1" applyFill="1" applyBorder="1" applyAlignment="1">
      <alignment horizontal="right" vertical="center"/>
    </xf>
    <xf numFmtId="4" fontId="25" fillId="33" borderId="2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3" fillId="33" borderId="29" xfId="53" applyNumberFormat="1" applyFont="1" applyFill="1" applyBorder="1" applyAlignment="1">
      <alignment horizontal="right" vertical="center" wrapText="1"/>
      <protection/>
    </xf>
    <xf numFmtId="49" fontId="19" fillId="37" borderId="29" xfId="53" applyNumberFormat="1" applyFont="1" applyFill="1" applyBorder="1" applyAlignment="1">
      <alignment horizontal="center" vertical="center" wrapText="1"/>
      <protection/>
    </xf>
    <xf numFmtId="49" fontId="19" fillId="37" borderId="29" xfId="0" applyNumberFormat="1" applyFont="1" applyFill="1" applyBorder="1" applyAlignment="1">
      <alignment horizontal="center" vertical="center" wrapText="1"/>
    </xf>
    <xf numFmtId="0" fontId="19" fillId="42" borderId="29" xfId="0" applyFont="1" applyFill="1" applyBorder="1" applyAlignment="1">
      <alignment horizontal="center" vertical="center" textRotation="90" wrapText="1"/>
    </xf>
    <xf numFmtId="49" fontId="19" fillId="42" borderId="29" xfId="53" applyNumberFormat="1" applyFont="1" applyFill="1" applyBorder="1" applyAlignment="1">
      <alignment horizontal="center" vertical="center" wrapText="1"/>
      <protection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43" borderId="29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horizontal="center" wrapText="1"/>
    </xf>
    <xf numFmtId="16" fontId="19" fillId="39" borderId="29" xfId="0" applyNumberFormat="1" applyFont="1" applyFill="1" applyBorder="1" applyAlignment="1">
      <alignment horizontal="center" vertical="center" textRotation="90" wrapText="1"/>
    </xf>
    <xf numFmtId="0" fontId="27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2" fontId="27" fillId="0" borderId="2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" fontId="29" fillId="0" borderId="29" xfId="0" applyNumberFormat="1" applyFont="1" applyFill="1" applyBorder="1" applyAlignment="1">
      <alignment/>
    </xf>
    <xf numFmtId="4" fontId="30" fillId="33" borderId="29" xfId="0" applyNumberFormat="1" applyFont="1" applyFill="1" applyBorder="1" applyAlignment="1">
      <alignment horizontal="right"/>
    </xf>
    <xf numFmtId="4" fontId="30" fillId="0" borderId="29" xfId="0" applyNumberFormat="1" applyFont="1" applyBorder="1" applyAlignment="1">
      <alignment/>
    </xf>
    <xf numFmtId="4" fontId="31" fillId="0" borderId="29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/>
    </xf>
    <xf numFmtId="4" fontId="30" fillId="41" borderId="29" xfId="0" applyNumberFormat="1" applyFont="1" applyFill="1" applyBorder="1" applyAlignment="1">
      <alignment horizontal="right" vertical="center"/>
    </xf>
    <xf numFmtId="4" fontId="30" fillId="41" borderId="29" xfId="0" applyNumberFormat="1" applyFont="1" applyFill="1" applyBorder="1" applyAlignment="1">
      <alignment/>
    </xf>
    <xf numFmtId="4" fontId="29" fillId="0" borderId="29" xfId="0" applyNumberFormat="1" applyFont="1" applyFill="1" applyBorder="1" applyAlignment="1">
      <alignment horizontal="right" vertical="center"/>
    </xf>
    <xf numFmtId="4" fontId="30" fillId="34" borderId="29" xfId="0" applyNumberFormat="1" applyFont="1" applyFill="1" applyBorder="1" applyAlignment="1">
      <alignment horizontal="right" vertical="center"/>
    </xf>
    <xf numFmtId="4" fontId="30" fillId="34" borderId="29" xfId="0" applyNumberFormat="1" applyFont="1" applyFill="1" applyBorder="1" applyAlignment="1">
      <alignment/>
    </xf>
    <xf numFmtId="4" fontId="23" fillId="44" borderId="29" xfId="0" applyNumberFormat="1" applyFont="1" applyFill="1" applyBorder="1" applyAlignment="1">
      <alignment horizontal="right" vertical="center"/>
    </xf>
    <xf numFmtId="4" fontId="32" fillId="0" borderId="29" xfId="0" applyNumberFormat="1" applyFont="1" applyFill="1" applyBorder="1" applyAlignment="1">
      <alignment horizontal="right"/>
    </xf>
    <xf numFmtId="4" fontId="32" fillId="0" borderId="29" xfId="0" applyNumberFormat="1" applyFont="1" applyFill="1" applyBorder="1" applyAlignment="1">
      <alignment/>
    </xf>
    <xf numFmtId="4" fontId="8" fillId="0" borderId="59" xfId="54" applyNumberFormat="1" applyFont="1" applyBorder="1" applyAlignment="1">
      <alignment horizontal="center" wrapText="1"/>
      <protection/>
    </xf>
    <xf numFmtId="4" fontId="8" fillId="0" borderId="49" xfId="54" applyNumberFormat="1" applyFont="1" applyBorder="1" applyAlignment="1">
      <alignment horizontal="center" wrapText="1"/>
      <protection/>
    </xf>
    <xf numFmtId="0" fontId="2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" fontId="18" fillId="0" borderId="16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0" fillId="33" borderId="17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" fontId="8" fillId="0" borderId="22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0" fillId="4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37" borderId="29" xfId="0" applyFont="1" applyFill="1" applyBorder="1" applyAlignment="1">
      <alignment horizont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19" fillId="37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showGridLines="0" tabSelected="1" zoomScale="110" zoomScaleNormal="110" zoomScaleSheetLayoutView="110" zoomScalePageLayoutView="0" workbookViewId="0" topLeftCell="A211">
      <selection activeCell="A219" sqref="A219"/>
    </sheetView>
  </sheetViews>
  <sheetFormatPr defaultColWidth="9.00390625" defaultRowHeight="12.75"/>
  <cols>
    <col min="1" max="1" width="53.25390625" style="65" customWidth="1"/>
    <col min="2" max="2" width="7.625" style="65" customWidth="1"/>
    <col min="3" max="3" width="7.25390625" style="65" customWidth="1"/>
    <col min="4" max="4" width="11.875" style="65" customWidth="1"/>
    <col min="5" max="5" width="13.625" style="66" customWidth="1"/>
    <col min="6" max="6" width="11.75390625" style="66" customWidth="1"/>
    <col min="7" max="7" width="10.625" style="66" customWidth="1"/>
    <col min="8" max="8" width="11.125" style="66" customWidth="1"/>
    <col min="9" max="9" width="12.375" style="66" customWidth="1"/>
    <col min="10" max="10" width="12.625" style="62" customWidth="1"/>
    <col min="11" max="16384" width="9.125" style="62" customWidth="1"/>
  </cols>
  <sheetData>
    <row r="1" ht="12.75">
      <c r="J1" s="173"/>
    </row>
    <row r="2" spans="6:10" ht="12.75">
      <c r="F2" s="372"/>
      <c r="G2" s="373"/>
      <c r="H2" s="373"/>
      <c r="I2" s="373"/>
      <c r="J2" s="373"/>
    </row>
    <row r="3" spans="1:10" ht="19.5" customHeight="1">
      <c r="A3" s="374" t="s">
        <v>88</v>
      </c>
      <c r="B3" s="375"/>
      <c r="C3" s="375"/>
      <c r="D3" s="375"/>
      <c r="E3" s="375"/>
      <c r="F3" s="375"/>
      <c r="G3" s="375"/>
      <c r="H3" s="375"/>
      <c r="I3" s="67"/>
      <c r="J3" s="1"/>
    </row>
    <row r="4" spans="1:10" ht="14.25" customHeight="1" thickBot="1">
      <c r="A4" s="376" t="s">
        <v>89</v>
      </c>
      <c r="B4" s="376"/>
      <c r="C4" s="376"/>
      <c r="D4" s="376"/>
      <c r="E4" s="376"/>
      <c r="F4" s="376"/>
      <c r="G4" s="376"/>
      <c r="H4" s="376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62" t="s">
        <v>362</v>
      </c>
      <c r="B6" s="362"/>
      <c r="C6" s="362"/>
      <c r="D6" s="362"/>
      <c r="E6" s="362"/>
      <c r="F6" s="362"/>
      <c r="G6" s="362"/>
      <c r="H6" s="362"/>
      <c r="I6" s="68" t="s">
        <v>220</v>
      </c>
      <c r="J6" s="313" t="s">
        <v>363</v>
      </c>
    </row>
    <row r="7" spans="1:10" ht="12" customHeight="1">
      <c r="A7" s="6" t="s">
        <v>76</v>
      </c>
      <c r="B7" s="377" t="s">
        <v>348</v>
      </c>
      <c r="C7" s="377"/>
      <c r="D7" s="377"/>
      <c r="E7" s="377"/>
      <c r="F7" s="377"/>
      <c r="G7" s="377"/>
      <c r="H7" s="377"/>
      <c r="I7" s="7" t="s">
        <v>33</v>
      </c>
      <c r="J7" s="302">
        <v>49806335</v>
      </c>
    </row>
    <row r="8" spans="1:10" ht="12" customHeight="1">
      <c r="A8" s="6" t="s">
        <v>72</v>
      </c>
      <c r="B8" s="297"/>
      <c r="C8" s="297"/>
      <c r="D8" s="297"/>
      <c r="E8" s="301"/>
      <c r="F8" s="301"/>
      <c r="G8" s="301"/>
      <c r="H8" s="301"/>
      <c r="I8" s="7"/>
      <c r="J8" s="8"/>
    </row>
    <row r="9" spans="1:10" ht="11.25" customHeight="1">
      <c r="A9" s="6" t="s">
        <v>77</v>
      </c>
      <c r="B9" s="348" t="s">
        <v>342</v>
      </c>
      <c r="C9" s="348"/>
      <c r="D9" s="348"/>
      <c r="E9" s="348"/>
      <c r="F9" s="348"/>
      <c r="G9" s="348"/>
      <c r="H9" s="348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297"/>
      <c r="C11" s="297"/>
      <c r="D11" s="297"/>
      <c r="E11" s="301"/>
      <c r="F11" s="301"/>
      <c r="G11" s="301"/>
      <c r="H11" s="301"/>
      <c r="I11" s="7" t="s">
        <v>39</v>
      </c>
      <c r="J11" s="8"/>
    </row>
    <row r="12" spans="1:10" ht="12" customHeight="1">
      <c r="A12" s="6" t="s">
        <v>65</v>
      </c>
      <c r="B12" s="297" t="s">
        <v>343</v>
      </c>
      <c r="C12" s="297"/>
      <c r="D12" s="297"/>
      <c r="E12" s="301"/>
      <c r="F12" s="301"/>
      <c r="G12" s="301" t="s">
        <v>344</v>
      </c>
      <c r="H12" s="301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298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7954780</v>
      </c>
      <c r="E22" s="219">
        <f>E23+E24+E25+E26+E30+E36</f>
        <v>7954779.999999999</v>
      </c>
      <c r="F22" s="219"/>
      <c r="G22" s="219"/>
      <c r="H22" s="219"/>
      <c r="I22" s="220">
        <f>E22+G22</f>
        <v>7954779.999999999</v>
      </c>
      <c r="J22" s="228">
        <f>D22-I22</f>
        <v>0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/>
      <c r="E23" s="211"/>
      <c r="F23" s="203"/>
      <c r="G23" s="203"/>
      <c r="H23" s="203"/>
      <c r="I23" s="203">
        <f>E23+G23</f>
        <v>0</v>
      </c>
      <c r="J23" s="204">
        <f>D23-I23</f>
        <v>0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>
        <f>D47</f>
        <v>7954780</v>
      </c>
      <c r="E24" s="211">
        <f>'КНИГА КРЕДИТОВ'!AO31-'КНИГА КРЕДИТОВ'!AB31-'КНИГА КРЕДИТОВ'!Z31</f>
        <v>7954779.999999999</v>
      </c>
      <c r="F24" s="203"/>
      <c r="G24" s="203"/>
      <c r="H24" s="203"/>
      <c r="I24" s="203">
        <f>E24+G24</f>
        <v>7954779.999999999</v>
      </c>
      <c r="J24" s="204">
        <f>D24-I24</f>
        <v>0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/>
      <c r="E25" s="211"/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/>
      <c r="E26" s="211"/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/>
      <c r="E36" s="219"/>
      <c r="F36" s="220"/>
      <c r="G36" s="220"/>
      <c r="H36" s="220"/>
      <c r="I36" s="220">
        <f>E36+G36</f>
        <v>0</v>
      </c>
      <c r="J36" s="228">
        <f>D36-I36</f>
        <v>0</v>
      </c>
    </row>
    <row r="37" spans="1:10" ht="15" customHeight="1">
      <c r="A37" s="349" t="s">
        <v>218</v>
      </c>
      <c r="B37" s="350"/>
      <c r="C37" s="350"/>
      <c r="D37" s="350"/>
      <c r="E37" s="350"/>
      <c r="F37" s="350"/>
      <c r="G37" s="158"/>
      <c r="H37" s="158"/>
      <c r="I37" s="158"/>
      <c r="J37" s="158"/>
    </row>
    <row r="38" spans="1:10" ht="15" customHeight="1">
      <c r="A38" s="349" t="s">
        <v>217</v>
      </c>
      <c r="B38" s="350"/>
      <c r="C38" s="350"/>
      <c r="D38" s="350"/>
      <c r="E38" s="350"/>
      <c r="F38" s="350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240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D49+D74+D123+D136+D139</f>
        <v>7954780</v>
      </c>
      <c r="E47" s="234">
        <f>E49+E74+E123+E136+E139</f>
        <v>7954780</v>
      </c>
      <c r="F47" s="235"/>
      <c r="G47" s="235"/>
      <c r="H47" s="235"/>
      <c r="I47" s="220">
        <f>E47+G47</f>
        <v>7954780</v>
      </c>
      <c r="J47" s="228">
        <f>D47-I47</f>
        <v>0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D50+D63</f>
        <v>6744643.91</v>
      </c>
      <c r="E49" s="203">
        <f>E50+E63</f>
        <v>6744643.91</v>
      </c>
      <c r="F49" s="195"/>
      <c r="G49" s="195"/>
      <c r="H49" s="195"/>
      <c r="I49" s="203">
        <f>E49+G49</f>
        <v>6744643.91</v>
      </c>
      <c r="J49" s="204">
        <f>D49-I49</f>
        <v>0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D51+D55+D58+D59</f>
        <v>6744643.91</v>
      </c>
      <c r="E50" s="239">
        <f>E51+E55+E58+E59</f>
        <v>6744643.91</v>
      </c>
      <c r="F50" s="240"/>
      <c r="G50" s="240"/>
      <c r="H50" s="240"/>
      <c r="I50" s="239">
        <f>E50+G50</f>
        <v>6744643.91</v>
      </c>
      <c r="J50" s="241">
        <f>D50-I50</f>
        <v>0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5180926.640000001</v>
      </c>
      <c r="E51" s="203">
        <f>E52+E53+E54</f>
        <v>5180926.64</v>
      </c>
      <c r="F51" s="195"/>
      <c r="G51" s="195"/>
      <c r="H51" s="195"/>
      <c r="I51" s="203">
        <f>E51+G51</f>
        <v>5180926.64</v>
      </c>
      <c r="J51" s="204">
        <f>D51-I51</f>
        <v>0</v>
      </c>
    </row>
    <row r="52" spans="1:10" ht="12.75">
      <c r="A52" s="111" t="s">
        <v>281</v>
      </c>
      <c r="B52" s="31" t="s">
        <v>244</v>
      </c>
      <c r="C52" s="102"/>
      <c r="D52" s="195">
        <v>560498.03</v>
      </c>
      <c r="E52" s="194">
        <f>'КНИГА КРЕДИТОВ'!C51</f>
        <v>560498.03</v>
      </c>
      <c r="F52" s="195"/>
      <c r="G52" s="195"/>
      <c r="H52" s="195"/>
      <c r="I52" s="203">
        <f>E52+G52</f>
        <v>560498.03</v>
      </c>
      <c r="J52" s="204">
        <f>D52-I52</f>
        <v>0</v>
      </c>
    </row>
    <row r="53" spans="1:10" ht="12.75">
      <c r="A53" s="111" t="s">
        <v>281</v>
      </c>
      <c r="B53" s="31" t="s">
        <v>245</v>
      </c>
      <c r="C53" s="102"/>
      <c r="D53" s="195">
        <v>4620428.61</v>
      </c>
      <c r="E53" s="194">
        <f>'КНИГА КРЕДИТОВ'!AC51</f>
        <v>4620428.609999999</v>
      </c>
      <c r="F53" s="195"/>
      <c r="G53" s="195"/>
      <c r="H53" s="195"/>
      <c r="I53" s="203">
        <f>E53+G53</f>
        <v>4620428.609999999</v>
      </c>
      <c r="J53" s="204">
        <f>D53-I53</f>
        <v>0</v>
      </c>
    </row>
    <row r="54" spans="1:10" ht="12.75">
      <c r="A54" s="111" t="s">
        <v>281</v>
      </c>
      <c r="B54" s="31" t="s">
        <v>246</v>
      </c>
      <c r="C54" s="102"/>
      <c r="D54" s="195"/>
      <c r="E54" s="194"/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D56+D57</f>
        <v>0</v>
      </c>
      <c r="E55" s="239">
        <f>E56+E57</f>
        <v>0</v>
      </c>
      <c r="F55" s="240"/>
      <c r="G55" s="240"/>
      <c r="H55" s="240"/>
      <c r="I55" s="239">
        <f>E55+G55</f>
        <v>0</v>
      </c>
      <c r="J55" s="241">
        <f>D55-I55</f>
        <v>0</v>
      </c>
    </row>
    <row r="56" spans="1:10" ht="12.75">
      <c r="A56" s="111" t="s">
        <v>282</v>
      </c>
      <c r="B56" s="31" t="s">
        <v>247</v>
      </c>
      <c r="C56" s="102"/>
      <c r="D56" s="195"/>
      <c r="E56" s="194"/>
      <c r="F56" s="195"/>
      <c r="G56" s="195"/>
      <c r="H56" s="195"/>
      <c r="I56" s="195"/>
      <c r="J56" s="199"/>
    </row>
    <row r="57" spans="1:10" ht="12.75">
      <c r="A57" s="111" t="s">
        <v>282</v>
      </c>
      <c r="B57" s="31" t="s">
        <v>248</v>
      </c>
      <c r="C57" s="102"/>
      <c r="D57" s="195">
        <v>0</v>
      </c>
      <c r="E57" s="194">
        <f>'КНИГА КРЕДИТОВ'!AD51</f>
        <v>0</v>
      </c>
      <c r="F57" s="195"/>
      <c r="G57" s="195"/>
      <c r="H57" s="195"/>
      <c r="I57" s="195"/>
      <c r="J57" s="199"/>
    </row>
    <row r="58" spans="1:10" ht="39.75" customHeight="1">
      <c r="A58" s="111" t="s">
        <v>174</v>
      </c>
      <c r="B58" s="31"/>
      <c r="C58" s="102" t="s">
        <v>136</v>
      </c>
      <c r="D58" s="195"/>
      <c r="E58" s="194"/>
      <c r="F58" s="195"/>
      <c r="G58" s="195"/>
      <c r="H58" s="195"/>
      <c r="I58" s="195"/>
      <c r="J58" s="199"/>
    </row>
    <row r="59" spans="1:10" ht="33.75">
      <c r="A59" s="242" t="s">
        <v>175</v>
      </c>
      <c r="B59" s="237"/>
      <c r="C59" s="243" t="s">
        <v>137</v>
      </c>
      <c r="D59" s="203">
        <f>D60+D61+D62</f>
        <v>1563717.27</v>
      </c>
      <c r="E59" s="239">
        <f>E60+E61+E62</f>
        <v>1563717.27</v>
      </c>
      <c r="F59" s="240"/>
      <c r="G59" s="240"/>
      <c r="H59" s="240"/>
      <c r="I59" s="239">
        <f>E59+G59</f>
        <v>1563717.27</v>
      </c>
      <c r="J59" s="241">
        <f>D59-I59</f>
        <v>0</v>
      </c>
    </row>
    <row r="60" spans="1:10" ht="12.75">
      <c r="A60" s="111" t="s">
        <v>283</v>
      </c>
      <c r="B60" s="31" t="s">
        <v>249</v>
      </c>
      <c r="C60" s="102"/>
      <c r="D60" s="195">
        <v>169270.4</v>
      </c>
      <c r="E60" s="194">
        <f>'КНИГА КРЕДИТОВ'!D51</f>
        <v>169270.4</v>
      </c>
      <c r="F60" s="195"/>
      <c r="G60" s="195"/>
      <c r="H60" s="195"/>
      <c r="I60" s="203">
        <f>E60+G60</f>
        <v>169270.4</v>
      </c>
      <c r="J60" s="204">
        <f>D60-I60</f>
        <v>0</v>
      </c>
    </row>
    <row r="61" spans="1:10" ht="12.75">
      <c r="A61" s="111" t="s">
        <v>283</v>
      </c>
      <c r="B61" s="31" t="s">
        <v>250</v>
      </c>
      <c r="C61" s="102"/>
      <c r="D61" s="195">
        <v>1394446.87</v>
      </c>
      <c r="E61" s="194">
        <f>'КНИГА КРЕДИТОВ'!AE51</f>
        <v>1394446.87</v>
      </c>
      <c r="F61" s="195"/>
      <c r="G61" s="195"/>
      <c r="H61" s="195"/>
      <c r="I61" s="203">
        <f>E61+G61</f>
        <v>1394446.87</v>
      </c>
      <c r="J61" s="204">
        <f>D61-I61</f>
        <v>0</v>
      </c>
    </row>
    <row r="62" spans="1:10" ht="12.75">
      <c r="A62" s="111" t="s">
        <v>283</v>
      </c>
      <c r="B62" s="31" t="s">
        <v>251</v>
      </c>
      <c r="C62" s="102"/>
      <c r="D62" s="195"/>
      <c r="E62" s="194"/>
      <c r="F62" s="195"/>
      <c r="G62" s="195"/>
      <c r="H62" s="195"/>
      <c r="I62" s="195"/>
      <c r="J62" s="199"/>
    </row>
    <row r="63" spans="1:10" ht="28.5" customHeight="1">
      <c r="A63" s="35" t="s">
        <v>176</v>
      </c>
      <c r="B63" s="31"/>
      <c r="C63" s="102" t="s">
        <v>140</v>
      </c>
      <c r="D63" s="195"/>
      <c r="E63" s="194"/>
      <c r="F63" s="195"/>
      <c r="G63" s="195"/>
      <c r="H63" s="195"/>
      <c r="I63" s="195"/>
      <c r="J63" s="199"/>
    </row>
    <row r="64" spans="1:10" ht="22.5">
      <c r="A64" s="111" t="s">
        <v>177</v>
      </c>
      <c r="B64" s="31"/>
      <c r="C64" s="102" t="s">
        <v>141</v>
      </c>
      <c r="D64" s="195"/>
      <c r="E64" s="194"/>
      <c r="F64" s="195"/>
      <c r="G64" s="195"/>
      <c r="H64" s="195"/>
      <c r="I64" s="195"/>
      <c r="J64" s="199"/>
    </row>
    <row r="65" spans="1:10" ht="33.75">
      <c r="A65" s="111" t="s">
        <v>178</v>
      </c>
      <c r="B65" s="31"/>
      <c r="C65" s="102" t="s">
        <v>142</v>
      </c>
      <c r="D65" s="195"/>
      <c r="E65" s="194"/>
      <c r="F65" s="195"/>
      <c r="G65" s="195"/>
      <c r="H65" s="195"/>
      <c r="I65" s="195"/>
      <c r="J65" s="199"/>
    </row>
    <row r="66" spans="1:10" ht="22.5">
      <c r="A66" s="111" t="s">
        <v>179</v>
      </c>
      <c r="B66" s="31"/>
      <c r="C66" s="102" t="s">
        <v>143</v>
      </c>
      <c r="D66" s="195"/>
      <c r="E66" s="194"/>
      <c r="F66" s="195"/>
      <c r="G66" s="195"/>
      <c r="H66" s="195"/>
      <c r="I66" s="195"/>
      <c r="J66" s="199"/>
    </row>
    <row r="67" spans="1:10" ht="27.75" customHeight="1">
      <c r="A67" s="111" t="s">
        <v>180</v>
      </c>
      <c r="B67" s="31"/>
      <c r="C67" s="170" t="s">
        <v>144</v>
      </c>
      <c r="D67" s="200"/>
      <c r="E67" s="201"/>
      <c r="F67" s="200"/>
      <c r="G67" s="200"/>
      <c r="H67" s="200"/>
      <c r="I67" s="200"/>
      <c r="J67" s="202"/>
    </row>
    <row r="68" spans="1:10" ht="7.5" customHeight="1">
      <c r="A68" s="171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3.5" customHeight="1">
      <c r="A69" s="164"/>
      <c r="B69" s="165"/>
      <c r="C69" s="165"/>
      <c r="D69" s="20"/>
      <c r="E69" s="17"/>
      <c r="F69" s="18" t="s">
        <v>67</v>
      </c>
      <c r="G69" s="18"/>
      <c r="H69" s="19"/>
      <c r="I69" s="72"/>
      <c r="J69" s="155"/>
    </row>
    <row r="70" spans="1:10" ht="12" customHeight="1">
      <c r="A70" s="15" t="s">
        <v>216</v>
      </c>
      <c r="B70" s="15" t="s">
        <v>12</v>
      </c>
      <c r="C70" s="15" t="s">
        <v>48</v>
      </c>
      <c r="D70" s="16" t="s">
        <v>40</v>
      </c>
      <c r="E70" s="20" t="s">
        <v>5</v>
      </c>
      <c r="F70" s="21" t="s">
        <v>5</v>
      </c>
      <c r="G70" s="22" t="s">
        <v>5</v>
      </c>
      <c r="H70" s="22"/>
      <c r="I70" s="38"/>
      <c r="J70" s="99" t="s">
        <v>66</v>
      </c>
    </row>
    <row r="71" spans="1:10" ht="12" customHeight="1">
      <c r="A71" s="14"/>
      <c r="B71" s="15" t="s">
        <v>13</v>
      </c>
      <c r="C71" s="15" t="s">
        <v>49</v>
      </c>
      <c r="D71" s="16" t="s">
        <v>41</v>
      </c>
      <c r="E71" s="23" t="s">
        <v>44</v>
      </c>
      <c r="F71" s="16" t="s">
        <v>6</v>
      </c>
      <c r="G71" s="16" t="s">
        <v>71</v>
      </c>
      <c r="H71" s="16" t="s">
        <v>68</v>
      </c>
      <c r="I71" s="16" t="s">
        <v>8</v>
      </c>
      <c r="J71" s="99" t="s">
        <v>41</v>
      </c>
    </row>
    <row r="72" spans="1:10" ht="14.25" customHeight="1">
      <c r="A72" s="166"/>
      <c r="B72" s="167" t="s">
        <v>14</v>
      </c>
      <c r="C72" s="167" t="s">
        <v>240</v>
      </c>
      <c r="D72" s="168" t="s">
        <v>42</v>
      </c>
      <c r="E72" s="169" t="s">
        <v>7</v>
      </c>
      <c r="F72" s="168" t="s">
        <v>7</v>
      </c>
      <c r="G72" s="168" t="s">
        <v>45</v>
      </c>
      <c r="H72" s="168" t="s">
        <v>69</v>
      </c>
      <c r="I72" s="168"/>
      <c r="J72" s="156" t="s">
        <v>42</v>
      </c>
    </row>
    <row r="73" spans="1:10" ht="9.75" customHeight="1" thickBot="1">
      <c r="A73" s="24">
        <v>1</v>
      </c>
      <c r="B73" s="25">
        <v>2</v>
      </c>
      <c r="C73" s="25">
        <v>3</v>
      </c>
      <c r="D73" s="26" t="s">
        <v>2</v>
      </c>
      <c r="E73" s="27" t="s">
        <v>3</v>
      </c>
      <c r="F73" s="26" t="s">
        <v>9</v>
      </c>
      <c r="G73" s="26" t="s">
        <v>10</v>
      </c>
      <c r="H73" s="26" t="s">
        <v>11</v>
      </c>
      <c r="I73" s="26" t="s">
        <v>32</v>
      </c>
      <c r="J73" s="28" t="s">
        <v>70</v>
      </c>
    </row>
    <row r="74" spans="1:10" ht="25.5" customHeight="1">
      <c r="A74" s="244" t="s">
        <v>181</v>
      </c>
      <c r="B74" s="245"/>
      <c r="C74" s="246" t="s">
        <v>17</v>
      </c>
      <c r="D74" s="247">
        <f>D75+D82+D90+D85</f>
        <v>1187934.0899999999</v>
      </c>
      <c r="E74" s="247">
        <f>E75+E82+E90+E85</f>
        <v>1187934.0899999999</v>
      </c>
      <c r="F74" s="247"/>
      <c r="G74" s="247"/>
      <c r="H74" s="247"/>
      <c r="I74" s="239">
        <f>E74+G74</f>
        <v>1187934.0899999999</v>
      </c>
      <c r="J74" s="241">
        <f>D74-I74</f>
        <v>0</v>
      </c>
    </row>
    <row r="75" spans="1:10" ht="62.25" customHeight="1">
      <c r="A75" s="181" t="s">
        <v>182</v>
      </c>
      <c r="B75" s="182"/>
      <c r="C75" s="176" t="s">
        <v>145</v>
      </c>
      <c r="D75" s="208"/>
      <c r="E75" s="209"/>
      <c r="F75" s="208"/>
      <c r="G75" s="208"/>
      <c r="H75" s="208"/>
      <c r="I75" s="208"/>
      <c r="J75" s="210"/>
    </row>
    <row r="76" spans="1:10" ht="25.5" customHeight="1">
      <c r="A76" s="175" t="s">
        <v>183</v>
      </c>
      <c r="B76" s="182"/>
      <c r="C76" s="176" t="s">
        <v>146</v>
      </c>
      <c r="D76" s="208"/>
      <c r="E76" s="209"/>
      <c r="F76" s="208"/>
      <c r="G76" s="208"/>
      <c r="H76" s="208"/>
      <c r="I76" s="208"/>
      <c r="J76" s="210"/>
    </row>
    <row r="77" spans="1:10" ht="27" customHeight="1">
      <c r="A77" s="175" t="s">
        <v>184</v>
      </c>
      <c r="B77" s="182"/>
      <c r="C77" s="176" t="s">
        <v>147</v>
      </c>
      <c r="D77" s="208"/>
      <c r="E77" s="209"/>
      <c r="F77" s="208"/>
      <c r="G77" s="208"/>
      <c r="H77" s="208"/>
      <c r="I77" s="208"/>
      <c r="J77" s="210"/>
    </row>
    <row r="78" spans="1:10" ht="22.5">
      <c r="A78" s="175" t="s">
        <v>185</v>
      </c>
      <c r="B78" s="183"/>
      <c r="C78" s="176" t="s">
        <v>148</v>
      </c>
      <c r="D78" s="208"/>
      <c r="E78" s="209"/>
      <c r="F78" s="208"/>
      <c r="G78" s="208"/>
      <c r="H78" s="208"/>
      <c r="I78" s="208"/>
      <c r="J78" s="210"/>
    </row>
    <row r="79" spans="1:10" ht="22.5">
      <c r="A79" s="191" t="s">
        <v>186</v>
      </c>
      <c r="B79" s="182"/>
      <c r="C79" s="176" t="s">
        <v>149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187</v>
      </c>
      <c r="B80" s="182"/>
      <c r="C80" s="176" t="s">
        <v>150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188</v>
      </c>
      <c r="B81" s="182"/>
      <c r="C81" s="176" t="s">
        <v>151</v>
      </c>
      <c r="D81" s="208"/>
      <c r="E81" s="209"/>
      <c r="F81" s="208"/>
      <c r="G81" s="208"/>
      <c r="H81" s="208"/>
      <c r="I81" s="208"/>
      <c r="J81" s="210"/>
    </row>
    <row r="82" spans="1:10" ht="22.5" customHeight="1">
      <c r="A82" s="181" t="s">
        <v>189</v>
      </c>
      <c r="B82" s="182"/>
      <c r="C82" s="176" t="s">
        <v>152</v>
      </c>
      <c r="D82" s="208"/>
      <c r="E82" s="209"/>
      <c r="F82" s="208"/>
      <c r="G82" s="208"/>
      <c r="H82" s="208"/>
      <c r="I82" s="208"/>
      <c r="J82" s="210"/>
    </row>
    <row r="83" spans="1:10" ht="15.75" customHeight="1">
      <c r="A83" s="191" t="s">
        <v>190</v>
      </c>
      <c r="B83" s="182"/>
      <c r="C83" s="176" t="s">
        <v>153</v>
      </c>
      <c r="D83" s="208"/>
      <c r="E83" s="209"/>
      <c r="F83" s="208"/>
      <c r="G83" s="208"/>
      <c r="H83" s="208"/>
      <c r="I83" s="208"/>
      <c r="J83" s="210"/>
    </row>
    <row r="84" spans="1:10" ht="26.25" customHeight="1">
      <c r="A84" s="191" t="s">
        <v>191</v>
      </c>
      <c r="B84" s="182"/>
      <c r="C84" s="176" t="s">
        <v>266</v>
      </c>
      <c r="D84" s="208"/>
      <c r="E84" s="209"/>
      <c r="F84" s="208"/>
      <c r="G84" s="208"/>
      <c r="H84" s="208"/>
      <c r="I84" s="208"/>
      <c r="J84" s="210"/>
    </row>
    <row r="85" spans="1:10" ht="22.5">
      <c r="A85" s="248" t="s">
        <v>192</v>
      </c>
      <c r="B85" s="249"/>
      <c r="C85" s="250" t="s">
        <v>154</v>
      </c>
      <c r="D85" s="251">
        <f>D86+D87+D88+D89</f>
        <v>40000</v>
      </c>
      <c r="E85" s="251">
        <f>E86+E87+E88+E89</f>
        <v>40000</v>
      </c>
      <c r="F85" s="251"/>
      <c r="G85" s="251"/>
      <c r="H85" s="251"/>
      <c r="I85" s="239">
        <f>E85+G85</f>
        <v>40000</v>
      </c>
      <c r="J85" s="241">
        <f>D85-I85</f>
        <v>0</v>
      </c>
    </row>
    <row r="86" spans="1:10" ht="22.5">
      <c r="A86" s="175" t="s">
        <v>292</v>
      </c>
      <c r="B86" s="189" t="s">
        <v>255</v>
      </c>
      <c r="C86" s="176"/>
      <c r="D86" s="208"/>
      <c r="E86" s="209"/>
      <c r="F86" s="208"/>
      <c r="G86" s="208"/>
      <c r="H86" s="208"/>
      <c r="I86" s="208"/>
      <c r="J86" s="210"/>
    </row>
    <row r="87" spans="1:10" ht="22.5">
      <c r="A87" s="175" t="s">
        <v>293</v>
      </c>
      <c r="B87" s="189" t="s">
        <v>274</v>
      </c>
      <c r="C87" s="176"/>
      <c r="D87" s="208"/>
      <c r="E87" s="209"/>
      <c r="F87" s="208"/>
      <c r="G87" s="208"/>
      <c r="H87" s="208"/>
      <c r="I87" s="208"/>
      <c r="J87" s="210"/>
    </row>
    <row r="88" spans="1:10" ht="12.75">
      <c r="A88" s="175" t="s">
        <v>294</v>
      </c>
      <c r="B88" s="189" t="s">
        <v>257</v>
      </c>
      <c r="C88" s="176" t="s">
        <v>360</v>
      </c>
      <c r="D88" s="208">
        <v>40000</v>
      </c>
      <c r="E88" s="209">
        <f>'КНИГА КРЕДИТОВ'!Q51</f>
        <v>40000</v>
      </c>
      <c r="F88" s="208"/>
      <c r="G88" s="208"/>
      <c r="H88" s="208"/>
      <c r="I88" s="208"/>
      <c r="J88" s="210"/>
    </row>
    <row r="89" spans="1:10" ht="12.75">
      <c r="A89" s="175" t="s">
        <v>295</v>
      </c>
      <c r="B89" s="189" t="s">
        <v>260</v>
      </c>
      <c r="C89" s="176"/>
      <c r="D89" s="208"/>
      <c r="E89" s="209"/>
      <c r="F89" s="208"/>
      <c r="G89" s="208"/>
      <c r="H89" s="208"/>
      <c r="I89" s="208"/>
      <c r="J89" s="210"/>
    </row>
    <row r="90" spans="1:10" ht="24.75" customHeight="1">
      <c r="A90" s="248" t="s">
        <v>193</v>
      </c>
      <c r="B90" s="252"/>
      <c r="C90" s="253">
        <v>244</v>
      </c>
      <c r="D90" s="303">
        <f>SUM(D91:D121)</f>
        <v>1147934.0899999999</v>
      </c>
      <c r="E90" s="254">
        <f>SUM(E91:E121)</f>
        <v>1147934.0899999999</v>
      </c>
      <c r="F90" s="254"/>
      <c r="G90" s="254"/>
      <c r="H90" s="254"/>
      <c r="I90" s="239">
        <f aca="true" t="shared" si="0" ref="I90:I121">E90+G90</f>
        <v>1147934.0899999999</v>
      </c>
      <c r="J90" s="241">
        <f aca="true" t="shared" si="1" ref="J90:J121">D90-I90</f>
        <v>0</v>
      </c>
    </row>
    <row r="91" spans="1:10" ht="24.75" customHeight="1">
      <c r="A91" s="175" t="s">
        <v>284</v>
      </c>
      <c r="B91" s="189" t="s">
        <v>268</v>
      </c>
      <c r="C91" s="184"/>
      <c r="D91" s="185"/>
      <c r="E91" s="186">
        <f>'КНИГА КРЕДИТОВ'!E51</f>
        <v>0</v>
      </c>
      <c r="F91" s="185"/>
      <c r="G91" s="185"/>
      <c r="H91" s="185"/>
      <c r="I91" s="203">
        <f t="shared" si="0"/>
        <v>0</v>
      </c>
      <c r="J91" s="204">
        <f t="shared" si="1"/>
        <v>0</v>
      </c>
    </row>
    <row r="92" spans="1:10" ht="24.75" customHeight="1">
      <c r="A92" s="175" t="s">
        <v>285</v>
      </c>
      <c r="B92" s="189" t="s">
        <v>252</v>
      </c>
      <c r="C92" s="184"/>
      <c r="D92" s="185">
        <v>31670</v>
      </c>
      <c r="E92" s="186">
        <f>'КНИГА КРЕДИТОВ'!F51</f>
        <v>31670</v>
      </c>
      <c r="F92" s="185"/>
      <c r="G92" s="185"/>
      <c r="H92" s="185"/>
      <c r="I92" s="203">
        <f t="shared" si="0"/>
        <v>31670</v>
      </c>
      <c r="J92" s="204">
        <f t="shared" si="1"/>
        <v>0</v>
      </c>
    </row>
    <row r="93" spans="1:10" ht="24.75" customHeight="1">
      <c r="A93" s="175" t="s">
        <v>286</v>
      </c>
      <c r="B93" s="189" t="s">
        <v>270</v>
      </c>
      <c r="C93" s="184"/>
      <c r="D93" s="185">
        <v>67170.83</v>
      </c>
      <c r="E93" s="186">
        <f>'КНИГА КРЕДИТОВ'!G51</f>
        <v>67170.83</v>
      </c>
      <c r="F93" s="185"/>
      <c r="G93" s="185"/>
      <c r="H93" s="185"/>
      <c r="I93" s="203">
        <f t="shared" si="0"/>
        <v>67170.83</v>
      </c>
      <c r="J93" s="204">
        <f t="shared" si="1"/>
        <v>0</v>
      </c>
    </row>
    <row r="94" spans="1:10" ht="24.75" customHeight="1">
      <c r="A94" s="175" t="s">
        <v>287</v>
      </c>
      <c r="B94" s="189" t="s">
        <v>271</v>
      </c>
      <c r="C94" s="184"/>
      <c r="D94" s="185">
        <v>0</v>
      </c>
      <c r="E94" s="186">
        <f>'КНИГА КРЕДИТОВ'!H51</f>
        <v>0</v>
      </c>
      <c r="F94" s="185"/>
      <c r="G94" s="185"/>
      <c r="H94" s="185"/>
      <c r="I94" s="203">
        <f t="shared" si="0"/>
        <v>0</v>
      </c>
      <c r="J94" s="204">
        <f t="shared" si="1"/>
        <v>0</v>
      </c>
    </row>
    <row r="95" spans="1:10" ht="24.75" customHeight="1">
      <c r="A95" s="175" t="s">
        <v>288</v>
      </c>
      <c r="B95" s="189" t="s">
        <v>272</v>
      </c>
      <c r="C95" s="184"/>
      <c r="D95" s="185">
        <v>163958.68</v>
      </c>
      <c r="E95" s="186">
        <f>'КНИГА КРЕДИТОВ'!I51</f>
        <v>163958.68</v>
      </c>
      <c r="F95" s="185"/>
      <c r="G95" s="185"/>
      <c r="H95" s="185"/>
      <c r="I95" s="203">
        <f t="shared" si="0"/>
        <v>163958.68</v>
      </c>
      <c r="J95" s="204">
        <f t="shared" si="1"/>
        <v>0</v>
      </c>
    </row>
    <row r="96" spans="1:10" ht="24.75" customHeight="1">
      <c r="A96" s="175" t="s">
        <v>289</v>
      </c>
      <c r="B96" s="189" t="s">
        <v>273</v>
      </c>
      <c r="C96" s="184"/>
      <c r="D96" s="185">
        <v>0</v>
      </c>
      <c r="E96" s="186">
        <f>'КНИГА КРЕДИТОВ'!J51</f>
        <v>0</v>
      </c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290</v>
      </c>
      <c r="B97" s="189" t="s">
        <v>70</v>
      </c>
      <c r="C97" s="184"/>
      <c r="D97" s="185">
        <v>0</v>
      </c>
      <c r="E97" s="186">
        <f>'КНИГА КРЕДИТОВ'!K51</f>
        <v>0</v>
      </c>
      <c r="F97" s="185"/>
      <c r="G97" s="185"/>
      <c r="H97" s="185"/>
      <c r="I97" s="203">
        <f t="shared" si="0"/>
        <v>0</v>
      </c>
      <c r="J97" s="204">
        <f t="shared" si="1"/>
        <v>0</v>
      </c>
    </row>
    <row r="98" spans="1:10" ht="24.75" customHeight="1">
      <c r="A98" s="175" t="s">
        <v>291</v>
      </c>
      <c r="B98" s="189" t="s">
        <v>254</v>
      </c>
      <c r="C98" s="184"/>
      <c r="D98" s="185"/>
      <c r="E98" s="186">
        <f>'КНИГА КРЕДИТОВ'!L51</f>
        <v>0</v>
      </c>
      <c r="F98" s="185"/>
      <c r="G98" s="185"/>
      <c r="H98" s="185"/>
      <c r="I98" s="203">
        <f t="shared" si="0"/>
        <v>0</v>
      </c>
      <c r="J98" s="204">
        <f t="shared" si="1"/>
        <v>0</v>
      </c>
    </row>
    <row r="99" spans="1:10" ht="24.75" customHeight="1">
      <c r="A99" s="175" t="s">
        <v>300</v>
      </c>
      <c r="B99" s="189" t="s">
        <v>307</v>
      </c>
      <c r="C99" s="184"/>
      <c r="D99" s="185"/>
      <c r="E99" s="186"/>
      <c r="F99" s="185"/>
      <c r="G99" s="185"/>
      <c r="H99" s="185"/>
      <c r="I99" s="203">
        <f t="shared" si="0"/>
        <v>0</v>
      </c>
      <c r="J99" s="204">
        <f t="shared" si="1"/>
        <v>0</v>
      </c>
    </row>
    <row r="100" spans="1:10" ht="24.75" customHeight="1">
      <c r="A100" s="175" t="s">
        <v>293</v>
      </c>
      <c r="B100" s="189" t="s">
        <v>274</v>
      </c>
      <c r="C100" s="184"/>
      <c r="D100" s="185">
        <v>162795.71</v>
      </c>
      <c r="E100" s="186">
        <f>'КНИГА КРЕДИТОВ'!M51+'КНИГА КРЕДИТОВ'!N51+'КНИГА КРЕДИТОВ'!O51</f>
        <v>162795.71</v>
      </c>
      <c r="F100" s="185"/>
      <c r="G100" s="185"/>
      <c r="H100" s="185"/>
      <c r="I100" s="203">
        <f t="shared" si="0"/>
        <v>162795.71</v>
      </c>
      <c r="J100" s="204">
        <f t="shared" si="1"/>
        <v>0</v>
      </c>
    </row>
    <row r="101" spans="1:10" ht="24.75" customHeight="1">
      <c r="A101" s="175" t="s">
        <v>294</v>
      </c>
      <c r="B101" s="189" t="s">
        <v>257</v>
      </c>
      <c r="C101" s="184"/>
      <c r="D101" s="185">
        <v>19677.16</v>
      </c>
      <c r="E101" s="186">
        <f>'КНИГА КРЕДИТОВ'!P51</f>
        <v>19677.16</v>
      </c>
      <c r="F101" s="185"/>
      <c r="G101" s="185"/>
      <c r="H101" s="185"/>
      <c r="I101" s="203">
        <f t="shared" si="0"/>
        <v>19677.16</v>
      </c>
      <c r="J101" s="204">
        <f t="shared" si="1"/>
        <v>0</v>
      </c>
    </row>
    <row r="102" spans="1:10" ht="24.75" customHeight="1">
      <c r="A102" s="175" t="s">
        <v>294</v>
      </c>
      <c r="B102" s="189" t="s">
        <v>351</v>
      </c>
      <c r="C102" s="184"/>
      <c r="D102" s="185">
        <v>1887</v>
      </c>
      <c r="E102" s="186">
        <f>'КНИГА КРЕДИТОВ'!R51</f>
        <v>1887</v>
      </c>
      <c r="F102" s="185"/>
      <c r="G102" s="185"/>
      <c r="H102" s="185"/>
      <c r="I102" s="203">
        <f>E102+G102</f>
        <v>1887</v>
      </c>
      <c r="J102" s="204">
        <f>D102-I102</f>
        <v>0</v>
      </c>
    </row>
    <row r="103" spans="1:10" ht="24.75" customHeight="1">
      <c r="A103" s="175" t="s">
        <v>295</v>
      </c>
      <c r="B103" s="189" t="s">
        <v>260</v>
      </c>
      <c r="C103" s="184"/>
      <c r="D103" s="185"/>
      <c r="E103" s="186"/>
      <c r="F103" s="185"/>
      <c r="G103" s="185"/>
      <c r="H103" s="185"/>
      <c r="I103" s="203">
        <f t="shared" si="0"/>
        <v>0</v>
      </c>
      <c r="J103" s="204">
        <f t="shared" si="1"/>
        <v>0</v>
      </c>
    </row>
    <row r="104" spans="1:10" ht="24.75" customHeight="1">
      <c r="A104" s="175" t="s">
        <v>296</v>
      </c>
      <c r="B104" s="189" t="s">
        <v>276</v>
      </c>
      <c r="C104" s="184"/>
      <c r="D104" s="185">
        <v>34190</v>
      </c>
      <c r="E104" s="186">
        <f>'КНИГА КРЕДИТОВ'!V51</f>
        <v>34190</v>
      </c>
      <c r="F104" s="185"/>
      <c r="G104" s="185"/>
      <c r="H104" s="185"/>
      <c r="I104" s="203">
        <f t="shared" si="0"/>
        <v>34190</v>
      </c>
      <c r="J104" s="204">
        <f t="shared" si="1"/>
        <v>0</v>
      </c>
    </row>
    <row r="105" spans="1:10" ht="24.75" customHeight="1">
      <c r="A105" s="175" t="s">
        <v>297</v>
      </c>
      <c r="B105" s="189" t="s">
        <v>277</v>
      </c>
      <c r="C105" s="184"/>
      <c r="D105" s="185"/>
      <c r="E105" s="186">
        <f>'КНИГА КРЕДИТОВ'!W51</f>
        <v>0</v>
      </c>
      <c r="F105" s="185"/>
      <c r="G105" s="185"/>
      <c r="H105" s="185"/>
      <c r="I105" s="203">
        <f t="shared" si="0"/>
        <v>0</v>
      </c>
      <c r="J105" s="204">
        <f t="shared" si="1"/>
        <v>0</v>
      </c>
    </row>
    <row r="106" spans="1:10" ht="24.75" customHeight="1">
      <c r="A106" s="175" t="s">
        <v>298</v>
      </c>
      <c r="B106" s="189" t="s">
        <v>278</v>
      </c>
      <c r="C106" s="184"/>
      <c r="D106" s="185"/>
      <c r="E106" s="186">
        <f>'КНИГА КРЕДИТОВ'!X51</f>
        <v>0</v>
      </c>
      <c r="F106" s="185"/>
      <c r="G106" s="185"/>
      <c r="H106" s="185"/>
      <c r="I106" s="203">
        <f t="shared" si="0"/>
        <v>0</v>
      </c>
      <c r="J106" s="204">
        <f t="shared" si="1"/>
        <v>0</v>
      </c>
    </row>
    <row r="107" spans="1:10" ht="24.75" customHeight="1">
      <c r="A107" s="175" t="s">
        <v>299</v>
      </c>
      <c r="B107" s="189" t="s">
        <v>264</v>
      </c>
      <c r="C107" s="184"/>
      <c r="D107" s="185">
        <v>69780.19</v>
      </c>
      <c r="E107" s="186">
        <f>'КНИГА КРЕДИТОВ'!Y51</f>
        <v>69780.19</v>
      </c>
      <c r="F107" s="185"/>
      <c r="G107" s="185"/>
      <c r="H107" s="185"/>
      <c r="I107" s="203">
        <f t="shared" si="0"/>
        <v>69780.19</v>
      </c>
      <c r="J107" s="204">
        <f t="shared" si="1"/>
        <v>0</v>
      </c>
    </row>
    <row r="108" spans="1:10" ht="24.75" customHeight="1">
      <c r="A108" s="175" t="s">
        <v>284</v>
      </c>
      <c r="B108" s="189" t="s">
        <v>269</v>
      </c>
      <c r="C108" s="184"/>
      <c r="D108" s="185">
        <v>41194.49</v>
      </c>
      <c r="E108" s="186">
        <f>'КНИГА КРЕДИТОВ'!AF51</f>
        <v>41194.490000000005</v>
      </c>
      <c r="F108" s="185"/>
      <c r="G108" s="185"/>
      <c r="H108" s="185"/>
      <c r="I108" s="203">
        <f t="shared" si="0"/>
        <v>41194.490000000005</v>
      </c>
      <c r="J108" s="204">
        <f t="shared" si="1"/>
        <v>0</v>
      </c>
    </row>
    <row r="109" spans="1:10" ht="24.75" customHeight="1">
      <c r="A109" s="175" t="s">
        <v>285</v>
      </c>
      <c r="B109" s="189" t="s">
        <v>253</v>
      </c>
      <c r="C109" s="184"/>
      <c r="D109" s="185"/>
      <c r="E109" s="186"/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300</v>
      </c>
      <c r="B110" s="189" t="s">
        <v>301</v>
      </c>
      <c r="C110" s="184"/>
      <c r="D110" s="185"/>
      <c r="E110" s="186"/>
      <c r="F110" s="185"/>
      <c r="G110" s="185"/>
      <c r="H110" s="185"/>
      <c r="I110" s="203">
        <f t="shared" si="0"/>
        <v>0</v>
      </c>
      <c r="J110" s="204">
        <f t="shared" si="1"/>
        <v>0</v>
      </c>
    </row>
    <row r="111" spans="1:10" ht="24.75" customHeight="1">
      <c r="A111" s="175" t="s">
        <v>293</v>
      </c>
      <c r="B111" s="189" t="s">
        <v>275</v>
      </c>
      <c r="C111" s="184"/>
      <c r="D111" s="185">
        <v>0</v>
      </c>
      <c r="E111" s="186">
        <f>'КНИГА КРЕДИТОВ'!AG51</f>
        <v>0</v>
      </c>
      <c r="F111" s="185"/>
      <c r="G111" s="185"/>
      <c r="H111" s="185"/>
      <c r="I111" s="203">
        <f t="shared" si="0"/>
        <v>0</v>
      </c>
      <c r="J111" s="204">
        <f t="shared" si="1"/>
        <v>0</v>
      </c>
    </row>
    <row r="112" spans="1:10" ht="24.75" customHeight="1">
      <c r="A112" s="175" t="s">
        <v>294</v>
      </c>
      <c r="B112" s="189" t="s">
        <v>258</v>
      </c>
      <c r="C112" s="184"/>
      <c r="D112" s="185">
        <v>393545.6</v>
      </c>
      <c r="E112" s="186">
        <f>'КНИГА КРЕДИТОВ'!AH51</f>
        <v>393545.6</v>
      </c>
      <c r="F112" s="185"/>
      <c r="G112" s="185"/>
      <c r="H112" s="185"/>
      <c r="I112" s="203">
        <f t="shared" si="0"/>
        <v>393545.6</v>
      </c>
      <c r="J112" s="204">
        <f t="shared" si="1"/>
        <v>0</v>
      </c>
    </row>
    <row r="113" spans="1:10" ht="24.75" customHeight="1">
      <c r="A113" s="175" t="s">
        <v>294</v>
      </c>
      <c r="B113" s="189" t="s">
        <v>353</v>
      </c>
      <c r="C113" s="184"/>
      <c r="D113" s="185">
        <v>4695.19</v>
      </c>
      <c r="E113" s="186">
        <f>'КНИГА КРЕДИТОВ'!AI51</f>
        <v>4695.1900000000005</v>
      </c>
      <c r="F113" s="185"/>
      <c r="G113" s="185"/>
      <c r="H113" s="185"/>
      <c r="I113" s="203"/>
      <c r="J113" s="204"/>
    </row>
    <row r="114" spans="1:10" ht="24.75" customHeight="1">
      <c r="A114" s="175" t="s">
        <v>296</v>
      </c>
      <c r="B114" s="189" t="s">
        <v>262</v>
      </c>
      <c r="C114" s="184"/>
      <c r="D114" s="185">
        <v>113874</v>
      </c>
      <c r="E114" s="186">
        <f>'КНИГА КРЕДИТОВ'!AJ51</f>
        <v>113874</v>
      </c>
      <c r="F114" s="185"/>
      <c r="G114" s="185"/>
      <c r="H114" s="185"/>
      <c r="I114" s="203">
        <f t="shared" si="0"/>
        <v>113874</v>
      </c>
      <c r="J114" s="204">
        <f t="shared" si="1"/>
        <v>0</v>
      </c>
    </row>
    <row r="115" spans="1:10" ht="24.75" customHeight="1">
      <c r="A115" s="175" t="s">
        <v>297</v>
      </c>
      <c r="B115" s="189" t="s">
        <v>279</v>
      </c>
      <c r="C115" s="184"/>
      <c r="D115" s="185"/>
      <c r="E115" s="186"/>
      <c r="F115" s="185"/>
      <c r="G115" s="185"/>
      <c r="H115" s="185"/>
      <c r="I115" s="203">
        <f t="shared" si="0"/>
        <v>0</v>
      </c>
      <c r="J115" s="204">
        <f t="shared" si="1"/>
        <v>0</v>
      </c>
    </row>
    <row r="116" spans="1:10" ht="24.75" customHeight="1">
      <c r="A116" s="175" t="s">
        <v>298</v>
      </c>
      <c r="B116" s="189" t="s">
        <v>280</v>
      </c>
      <c r="C116" s="184"/>
      <c r="D116" s="185"/>
      <c r="E116" s="186"/>
      <c r="F116" s="185"/>
      <c r="G116" s="185"/>
      <c r="H116" s="185"/>
      <c r="I116" s="203">
        <f t="shared" si="0"/>
        <v>0</v>
      </c>
      <c r="J116" s="204">
        <f t="shared" si="1"/>
        <v>0</v>
      </c>
    </row>
    <row r="117" spans="1:10" ht="24.75" customHeight="1">
      <c r="A117" s="175" t="s">
        <v>299</v>
      </c>
      <c r="B117" s="189" t="s">
        <v>265</v>
      </c>
      <c r="C117" s="184"/>
      <c r="D117" s="185">
        <v>43495.24</v>
      </c>
      <c r="E117" s="186">
        <f>'КНИГА КРЕДИТОВ'!AK51</f>
        <v>43495.24</v>
      </c>
      <c r="F117" s="185"/>
      <c r="G117" s="185"/>
      <c r="H117" s="185"/>
      <c r="I117" s="203">
        <f t="shared" si="0"/>
        <v>43495.24</v>
      </c>
      <c r="J117" s="204">
        <f t="shared" si="1"/>
        <v>0</v>
      </c>
    </row>
    <row r="118" spans="1:10" ht="24.75" customHeight="1">
      <c r="A118" s="175" t="s">
        <v>303</v>
      </c>
      <c r="B118" s="189" t="s">
        <v>304</v>
      </c>
      <c r="C118" s="184"/>
      <c r="D118" s="185"/>
      <c r="E118" s="186"/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302</v>
      </c>
      <c r="B119" s="189" t="s">
        <v>259</v>
      </c>
      <c r="C119" s="184"/>
      <c r="D119" s="185"/>
      <c r="E119" s="186">
        <f>'КНИГА КРЕДИТОВ'!AM51</f>
        <v>0</v>
      </c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24.75" customHeight="1">
      <c r="A120" s="175" t="s">
        <v>305</v>
      </c>
      <c r="B120" s="189" t="s">
        <v>256</v>
      </c>
      <c r="C120" s="184"/>
      <c r="D120" s="185"/>
      <c r="E120" s="186"/>
      <c r="F120" s="185"/>
      <c r="G120" s="185"/>
      <c r="H120" s="185"/>
      <c r="I120" s="203">
        <f t="shared" si="0"/>
        <v>0</v>
      </c>
      <c r="J120" s="204">
        <f t="shared" si="1"/>
        <v>0</v>
      </c>
    </row>
    <row r="121" spans="1:10" ht="24.75" customHeight="1">
      <c r="A121" s="175" t="s">
        <v>306</v>
      </c>
      <c r="B121" s="189" t="s">
        <v>263</v>
      </c>
      <c r="C121" s="184"/>
      <c r="D121" s="185"/>
      <c r="E121" s="186"/>
      <c r="F121" s="185"/>
      <c r="G121" s="185"/>
      <c r="H121" s="185"/>
      <c r="I121" s="203">
        <f t="shared" si="0"/>
        <v>0</v>
      </c>
      <c r="J121" s="204">
        <f t="shared" si="1"/>
        <v>0</v>
      </c>
    </row>
    <row r="122" spans="1:10" ht="36.75" customHeight="1">
      <c r="A122" s="191" t="s">
        <v>267</v>
      </c>
      <c r="B122" s="182"/>
      <c r="C122" s="176">
        <v>245</v>
      </c>
      <c r="D122" s="208"/>
      <c r="E122" s="209"/>
      <c r="F122" s="208"/>
      <c r="G122" s="208"/>
      <c r="H122" s="208"/>
      <c r="I122" s="208"/>
      <c r="J122" s="210"/>
    </row>
    <row r="123" spans="1:10" ht="14.25" customHeight="1">
      <c r="A123" s="255" t="s">
        <v>194</v>
      </c>
      <c r="B123" s="237"/>
      <c r="C123" s="243">
        <v>300</v>
      </c>
      <c r="D123" s="256">
        <f>D125</f>
        <v>0</v>
      </c>
      <c r="E123" s="256">
        <f>E125</f>
        <v>0</v>
      </c>
      <c r="F123" s="239"/>
      <c r="G123" s="239"/>
      <c r="H123" s="239"/>
      <c r="I123" s="239"/>
      <c r="J123" s="241"/>
    </row>
    <row r="124" spans="1:10" ht="24">
      <c r="A124" s="35" t="s">
        <v>195</v>
      </c>
      <c r="B124" s="31"/>
      <c r="C124" s="102" t="s">
        <v>155</v>
      </c>
      <c r="D124" s="203"/>
      <c r="E124" s="211"/>
      <c r="F124" s="203"/>
      <c r="G124" s="203"/>
      <c r="H124" s="203"/>
      <c r="I124" s="203"/>
      <c r="J124" s="204"/>
    </row>
    <row r="125" spans="1:10" ht="24.75" customHeight="1">
      <c r="A125" s="187" t="s">
        <v>196</v>
      </c>
      <c r="B125" s="31"/>
      <c r="C125" s="102" t="s">
        <v>156</v>
      </c>
      <c r="D125" s="203"/>
      <c r="E125" s="211"/>
      <c r="F125" s="203"/>
      <c r="G125" s="203"/>
      <c r="H125" s="203"/>
      <c r="I125" s="203"/>
      <c r="J125" s="204"/>
    </row>
    <row r="126" spans="1:10" ht="22.5">
      <c r="A126" s="187" t="s">
        <v>197</v>
      </c>
      <c r="B126" s="31"/>
      <c r="C126" s="102" t="s">
        <v>157</v>
      </c>
      <c r="D126" s="203"/>
      <c r="E126" s="211"/>
      <c r="F126" s="203"/>
      <c r="G126" s="203"/>
      <c r="H126" s="203"/>
      <c r="I126" s="203"/>
      <c r="J126" s="204"/>
    </row>
    <row r="127" spans="1:10" ht="12.75">
      <c r="A127" s="187" t="s">
        <v>198</v>
      </c>
      <c r="B127" s="31"/>
      <c r="C127" s="102" t="s">
        <v>158</v>
      </c>
      <c r="D127" s="203"/>
      <c r="E127" s="211"/>
      <c r="F127" s="203"/>
      <c r="G127" s="203"/>
      <c r="H127" s="203"/>
      <c r="I127" s="203"/>
      <c r="J127" s="204"/>
    </row>
    <row r="128" spans="1:10" ht="12.75">
      <c r="A128" s="187" t="s">
        <v>199</v>
      </c>
      <c r="B128" s="31"/>
      <c r="C128" s="102" t="s">
        <v>159</v>
      </c>
      <c r="D128" s="203"/>
      <c r="E128" s="211"/>
      <c r="F128" s="203"/>
      <c r="G128" s="203"/>
      <c r="H128" s="203"/>
      <c r="I128" s="203"/>
      <c r="J128" s="204"/>
    </row>
    <row r="129" spans="1:10" ht="13.5" thickBot="1">
      <c r="A129" s="187" t="s">
        <v>200</v>
      </c>
      <c r="B129" s="192"/>
      <c r="C129" s="193" t="s">
        <v>160</v>
      </c>
      <c r="D129" s="212"/>
      <c r="E129" s="213"/>
      <c r="F129" s="212"/>
      <c r="G129" s="212"/>
      <c r="H129" s="212"/>
      <c r="I129" s="212"/>
      <c r="J129" s="214"/>
    </row>
    <row r="130" spans="1:10" ht="9.75" customHeight="1">
      <c r="A130" s="171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3.5" customHeight="1">
      <c r="A131" s="164"/>
      <c r="B131" s="165"/>
      <c r="C131" s="165"/>
      <c r="D131" s="20"/>
      <c r="E131" s="17"/>
      <c r="F131" s="18" t="s">
        <v>67</v>
      </c>
      <c r="G131" s="18"/>
      <c r="H131" s="19"/>
      <c r="I131" s="72"/>
      <c r="J131" s="155"/>
    </row>
    <row r="132" spans="1:10" ht="9.75" customHeight="1">
      <c r="A132" s="15" t="s">
        <v>216</v>
      </c>
      <c r="B132" s="15" t="s">
        <v>12</v>
      </c>
      <c r="C132" s="15" t="s">
        <v>48</v>
      </c>
      <c r="D132" s="16" t="s">
        <v>40</v>
      </c>
      <c r="E132" s="20" t="s">
        <v>5</v>
      </c>
      <c r="F132" s="21" t="s">
        <v>5</v>
      </c>
      <c r="G132" s="22" t="s">
        <v>5</v>
      </c>
      <c r="H132" s="22"/>
      <c r="I132" s="38"/>
      <c r="J132" s="99" t="s">
        <v>66</v>
      </c>
    </row>
    <row r="133" spans="1:10" ht="9.75" customHeight="1">
      <c r="A133" s="14"/>
      <c r="B133" s="15" t="s">
        <v>13</v>
      </c>
      <c r="C133" s="15" t="s">
        <v>49</v>
      </c>
      <c r="D133" s="16" t="s">
        <v>41</v>
      </c>
      <c r="E133" s="23" t="s">
        <v>44</v>
      </c>
      <c r="F133" s="16" t="s">
        <v>6</v>
      </c>
      <c r="G133" s="16" t="s">
        <v>71</v>
      </c>
      <c r="H133" s="16" t="s">
        <v>68</v>
      </c>
      <c r="I133" s="16" t="s">
        <v>8</v>
      </c>
      <c r="J133" s="99" t="s">
        <v>41</v>
      </c>
    </row>
    <row r="134" spans="1:10" ht="15" customHeight="1">
      <c r="A134" s="166"/>
      <c r="B134" s="167" t="s">
        <v>14</v>
      </c>
      <c r="C134" s="167" t="s">
        <v>240</v>
      </c>
      <c r="D134" s="168" t="s">
        <v>42</v>
      </c>
      <c r="E134" s="169" t="s">
        <v>7</v>
      </c>
      <c r="F134" s="168" t="s">
        <v>7</v>
      </c>
      <c r="G134" s="168" t="s">
        <v>45</v>
      </c>
      <c r="H134" s="168" t="s">
        <v>69</v>
      </c>
      <c r="I134" s="168"/>
      <c r="J134" s="156" t="s">
        <v>42</v>
      </c>
    </row>
    <row r="135" spans="1:10" ht="9.75" customHeight="1" thickBot="1">
      <c r="A135" s="24">
        <v>1</v>
      </c>
      <c r="B135" s="25">
        <v>2</v>
      </c>
      <c r="C135" s="25">
        <v>3</v>
      </c>
      <c r="D135" s="26" t="s">
        <v>2</v>
      </c>
      <c r="E135" s="27" t="s">
        <v>3</v>
      </c>
      <c r="F135" s="26" t="s">
        <v>9</v>
      </c>
      <c r="G135" s="26" t="s">
        <v>10</v>
      </c>
      <c r="H135" s="26" t="s">
        <v>11</v>
      </c>
      <c r="I135" s="26" t="s">
        <v>32</v>
      </c>
      <c r="J135" s="28" t="s">
        <v>70</v>
      </c>
    </row>
    <row r="136" spans="1:10" ht="24.75" customHeight="1">
      <c r="A136" s="139" t="s">
        <v>201</v>
      </c>
      <c r="B136" s="188"/>
      <c r="C136" s="39" t="s">
        <v>161</v>
      </c>
      <c r="D136" s="247"/>
      <c r="E136" s="206"/>
      <c r="F136" s="205"/>
      <c r="G136" s="205"/>
      <c r="H136" s="205"/>
      <c r="I136" s="205"/>
      <c r="J136" s="207"/>
    </row>
    <row r="137" spans="1:10" ht="24.75" customHeight="1">
      <c r="A137" s="35" t="s">
        <v>202</v>
      </c>
      <c r="B137" s="31"/>
      <c r="C137" s="37">
        <v>410</v>
      </c>
      <c r="D137" s="203"/>
      <c r="E137" s="211"/>
      <c r="F137" s="203"/>
      <c r="G137" s="203"/>
      <c r="H137" s="203"/>
      <c r="I137" s="203"/>
      <c r="J137" s="204"/>
    </row>
    <row r="138" spans="1:10" ht="24.75" customHeight="1">
      <c r="A138" s="187" t="s">
        <v>203</v>
      </c>
      <c r="B138" s="31"/>
      <c r="C138" s="37" t="s">
        <v>162</v>
      </c>
      <c r="D138" s="203"/>
      <c r="E138" s="211"/>
      <c r="F138" s="203"/>
      <c r="G138" s="203"/>
      <c r="H138" s="203"/>
      <c r="I138" s="203"/>
      <c r="J138" s="204"/>
    </row>
    <row r="139" spans="1:10" ht="24.75" customHeight="1">
      <c r="A139" s="139" t="s">
        <v>204</v>
      </c>
      <c r="B139" s="126"/>
      <c r="C139" s="37" t="s">
        <v>163</v>
      </c>
      <c r="D139" s="304">
        <f>D140+D142</f>
        <v>22202</v>
      </c>
      <c r="E139" s="124">
        <f>E140+E142</f>
        <v>22202</v>
      </c>
      <c r="F139" s="124"/>
      <c r="G139" s="124"/>
      <c r="H139" s="124"/>
      <c r="I139" s="215">
        <f>E139+G139</f>
        <v>22202</v>
      </c>
      <c r="J139" s="215">
        <f>D139-I139</f>
        <v>0</v>
      </c>
    </row>
    <row r="140" spans="1:10" ht="24.75" customHeight="1">
      <c r="A140" s="35" t="s">
        <v>205</v>
      </c>
      <c r="B140" s="126"/>
      <c r="C140" s="37" t="s">
        <v>59</v>
      </c>
      <c r="D140" s="304"/>
      <c r="E140" s="124"/>
      <c r="F140" s="124"/>
      <c r="G140" s="124"/>
      <c r="H140" s="124"/>
      <c r="I140" s="124"/>
      <c r="J140" s="125"/>
    </row>
    <row r="141" spans="1:10" ht="24.75" customHeight="1">
      <c r="A141" s="187" t="s">
        <v>206</v>
      </c>
      <c r="B141" s="126"/>
      <c r="C141" s="37" t="s">
        <v>60</v>
      </c>
      <c r="D141" s="304"/>
      <c r="E141" s="124"/>
      <c r="F141" s="124"/>
      <c r="G141" s="124"/>
      <c r="H141" s="124"/>
      <c r="I141" s="124"/>
      <c r="J141" s="125"/>
    </row>
    <row r="142" spans="1:10" ht="24.75" customHeight="1">
      <c r="A142" s="35" t="s">
        <v>207</v>
      </c>
      <c r="B142" s="126"/>
      <c r="C142" s="37" t="s">
        <v>164</v>
      </c>
      <c r="D142" s="304">
        <f>D143+D146+D149</f>
        <v>22202</v>
      </c>
      <c r="E142" s="124">
        <f>E143+E146+E149</f>
        <v>22202</v>
      </c>
      <c r="F142" s="124"/>
      <c r="G142" s="124"/>
      <c r="H142" s="124"/>
      <c r="I142" s="215">
        <f>E142+G142</f>
        <v>22202</v>
      </c>
      <c r="J142" s="215">
        <f>D142-I142</f>
        <v>0</v>
      </c>
    </row>
    <row r="143" spans="1:10" ht="24.75" customHeight="1">
      <c r="A143" s="187" t="s">
        <v>208</v>
      </c>
      <c r="B143" s="126"/>
      <c r="C143" s="37" t="s">
        <v>165</v>
      </c>
      <c r="D143" s="305">
        <f>D144+D145</f>
        <v>22202</v>
      </c>
      <c r="E143" s="123">
        <f>E144+E145</f>
        <v>22202</v>
      </c>
      <c r="F143" s="123"/>
      <c r="G143" s="123"/>
      <c r="H143" s="123"/>
      <c r="I143" s="215">
        <f aca="true" t="shared" si="2" ref="I143:I151">E143+G143</f>
        <v>22202</v>
      </c>
      <c r="J143" s="215">
        <f aca="true" t="shared" si="3" ref="J143:J151">D143-I143</f>
        <v>0</v>
      </c>
    </row>
    <row r="144" spans="1:10" ht="24.75" customHeight="1">
      <c r="A144" s="187" t="s">
        <v>295</v>
      </c>
      <c r="B144" s="126">
        <v>29</v>
      </c>
      <c r="C144" s="37"/>
      <c r="D144" s="304">
        <v>22202</v>
      </c>
      <c r="E144" s="124">
        <f>'КНИГА КРЕДИТОВ'!S51</f>
        <v>22202</v>
      </c>
      <c r="F144" s="124"/>
      <c r="G144" s="124"/>
      <c r="H144" s="124"/>
      <c r="I144" s="203">
        <f t="shared" si="2"/>
        <v>22202</v>
      </c>
      <c r="J144" s="204">
        <f t="shared" si="3"/>
        <v>0</v>
      </c>
    </row>
    <row r="145" spans="1:10" ht="24.75" customHeight="1">
      <c r="A145" s="187" t="s">
        <v>295</v>
      </c>
      <c r="B145" s="126" t="s">
        <v>261</v>
      </c>
      <c r="C145" s="37"/>
      <c r="D145" s="304"/>
      <c r="E145" s="124"/>
      <c r="F145" s="124"/>
      <c r="G145" s="124"/>
      <c r="H145" s="124"/>
      <c r="I145" s="203">
        <f t="shared" si="2"/>
        <v>0</v>
      </c>
      <c r="J145" s="204">
        <f t="shared" si="3"/>
        <v>0</v>
      </c>
    </row>
    <row r="146" spans="1:10" ht="24.75" customHeight="1">
      <c r="A146" s="187" t="s">
        <v>209</v>
      </c>
      <c r="B146" s="126"/>
      <c r="C146" s="37" t="s">
        <v>166</v>
      </c>
      <c r="D146" s="305">
        <f>D147+D148</f>
        <v>0</v>
      </c>
      <c r="E146" s="123">
        <f>E147+E148</f>
        <v>0</v>
      </c>
      <c r="F146" s="123"/>
      <c r="G146" s="123"/>
      <c r="H146" s="123"/>
      <c r="I146" s="215">
        <f>E146+G146</f>
        <v>0</v>
      </c>
      <c r="J146" s="215">
        <f>D146-I146</f>
        <v>0</v>
      </c>
    </row>
    <row r="147" spans="1:10" ht="24.75" customHeight="1">
      <c r="A147" s="187" t="s">
        <v>295</v>
      </c>
      <c r="B147" s="126">
        <v>29</v>
      </c>
      <c r="C147" s="37"/>
      <c r="D147" s="304"/>
      <c r="E147" s="124"/>
      <c r="F147" s="124"/>
      <c r="G147" s="124"/>
      <c r="H147" s="124"/>
      <c r="I147" s="203">
        <f t="shared" si="2"/>
        <v>0</v>
      </c>
      <c r="J147" s="204">
        <f t="shared" si="3"/>
        <v>0</v>
      </c>
    </row>
    <row r="148" spans="1:10" ht="24.75" customHeight="1">
      <c r="A148" s="187" t="s">
        <v>295</v>
      </c>
      <c r="B148" s="126" t="s">
        <v>261</v>
      </c>
      <c r="C148" s="37"/>
      <c r="D148" s="304"/>
      <c r="E148" s="124"/>
      <c r="F148" s="124"/>
      <c r="G148" s="124"/>
      <c r="H148" s="124"/>
      <c r="I148" s="203">
        <f t="shared" si="2"/>
        <v>0</v>
      </c>
      <c r="J148" s="204">
        <f t="shared" si="3"/>
        <v>0</v>
      </c>
    </row>
    <row r="149" spans="1:10" ht="24.75" customHeight="1">
      <c r="A149" s="187" t="s">
        <v>210</v>
      </c>
      <c r="B149" s="127"/>
      <c r="C149" s="122">
        <v>853</v>
      </c>
      <c r="D149" s="305">
        <f>D150+D151</f>
        <v>0</v>
      </c>
      <c r="E149" s="123">
        <f>E150+E151</f>
        <v>0</v>
      </c>
      <c r="F149" s="123"/>
      <c r="G149" s="123"/>
      <c r="H149" s="123"/>
      <c r="I149" s="215">
        <f>E149+G149</f>
        <v>0</v>
      </c>
      <c r="J149" s="215">
        <f>D149-I149</f>
        <v>0</v>
      </c>
    </row>
    <row r="150" spans="1:10" ht="24.75" customHeight="1">
      <c r="A150" s="111" t="s">
        <v>295</v>
      </c>
      <c r="B150" s="189" t="s">
        <v>260</v>
      </c>
      <c r="C150" s="122"/>
      <c r="D150" s="304"/>
      <c r="E150" s="124"/>
      <c r="F150" s="124"/>
      <c r="G150" s="124"/>
      <c r="H150" s="124"/>
      <c r="I150" s="203">
        <f t="shared" si="2"/>
        <v>0</v>
      </c>
      <c r="J150" s="204">
        <f t="shared" si="3"/>
        <v>0</v>
      </c>
    </row>
    <row r="151" spans="1:10" ht="24.75" customHeight="1">
      <c r="A151" s="111" t="s">
        <v>295</v>
      </c>
      <c r="B151" s="189" t="s">
        <v>261</v>
      </c>
      <c r="C151" s="122"/>
      <c r="D151" s="304"/>
      <c r="E151" s="124"/>
      <c r="F151" s="124"/>
      <c r="G151" s="124"/>
      <c r="H151" s="124"/>
      <c r="I151" s="203">
        <f t="shared" si="2"/>
        <v>0</v>
      </c>
      <c r="J151" s="204">
        <f t="shared" si="3"/>
        <v>0</v>
      </c>
    </row>
    <row r="152" spans="1:10" ht="24.75" customHeight="1">
      <c r="A152" s="35" t="s">
        <v>211</v>
      </c>
      <c r="B152" s="126"/>
      <c r="C152" s="37" t="s">
        <v>167</v>
      </c>
      <c r="D152" s="304"/>
      <c r="E152" s="124"/>
      <c r="F152" s="124"/>
      <c r="G152" s="124"/>
      <c r="H152" s="124"/>
      <c r="I152" s="124"/>
      <c r="J152" s="125"/>
    </row>
    <row r="153" spans="1:10" ht="24.75" customHeight="1">
      <c r="A153" s="187" t="s">
        <v>212</v>
      </c>
      <c r="B153" s="126"/>
      <c r="C153" s="37" t="s">
        <v>168</v>
      </c>
      <c r="D153" s="304"/>
      <c r="E153" s="124"/>
      <c r="F153" s="124"/>
      <c r="G153" s="124"/>
      <c r="H153" s="124"/>
      <c r="I153" s="124"/>
      <c r="J153" s="125"/>
    </row>
    <row r="154" spans="1:10" ht="24.75" customHeight="1" thickBot="1">
      <c r="A154" s="187" t="s">
        <v>213</v>
      </c>
      <c r="B154" s="130"/>
      <c r="C154" s="128">
        <v>863</v>
      </c>
      <c r="D154" s="306"/>
      <c r="E154" s="129"/>
      <c r="F154" s="129"/>
      <c r="G154" s="129"/>
      <c r="H154" s="129"/>
      <c r="I154" s="129"/>
      <c r="J154" s="190"/>
    </row>
    <row r="155" spans="1:10" ht="20.25" customHeight="1" thickBot="1">
      <c r="A155" s="79" t="s">
        <v>34</v>
      </c>
      <c r="B155" s="49">
        <v>450</v>
      </c>
      <c r="C155" s="49" t="s">
        <v>28</v>
      </c>
      <c r="D155" s="299">
        <f>D22-D47</f>
        <v>0</v>
      </c>
      <c r="E155" s="216">
        <f>E22-E47</f>
        <v>0</v>
      </c>
      <c r="F155" s="217"/>
      <c r="G155" s="217"/>
      <c r="H155" s="217"/>
      <c r="I155" s="216">
        <f>I22-I47</f>
        <v>0</v>
      </c>
      <c r="J155" s="50" t="s">
        <v>28</v>
      </c>
    </row>
    <row r="156" spans="1:10" ht="12.75" customHeight="1">
      <c r="A156" s="353" t="s">
        <v>221</v>
      </c>
      <c r="B156" s="350"/>
      <c r="C156" s="350"/>
      <c r="D156" s="350"/>
      <c r="E156" s="350"/>
      <c r="F156" s="350"/>
      <c r="G156" s="52"/>
      <c r="H156" s="52"/>
      <c r="I156" s="52"/>
      <c r="J156" s="52"/>
    </row>
    <row r="157" spans="2:10" ht="15">
      <c r="B157" s="12" t="s">
        <v>54</v>
      </c>
      <c r="C157" s="12"/>
      <c r="E157" s="4"/>
      <c r="F157" s="4"/>
      <c r="G157" s="4"/>
      <c r="H157" s="4"/>
      <c r="J157" s="162" t="s">
        <v>94</v>
      </c>
    </row>
    <row r="158" spans="1:10" ht="11.25" customHeight="1">
      <c r="A158" s="69"/>
      <c r="B158" s="80"/>
      <c r="C158" s="80"/>
      <c r="D158" s="298"/>
      <c r="E158" s="70"/>
      <c r="F158" s="70"/>
      <c r="G158" s="70"/>
      <c r="H158" s="70"/>
      <c r="I158" s="70"/>
      <c r="J158" s="71"/>
    </row>
    <row r="159" spans="1:10" ht="12.75">
      <c r="A159" s="14"/>
      <c r="B159" s="15"/>
      <c r="C159" s="15"/>
      <c r="D159" s="16"/>
      <c r="E159" s="17"/>
      <c r="F159" s="18" t="s">
        <v>67</v>
      </c>
      <c r="G159" s="18"/>
      <c r="H159" s="19"/>
      <c r="I159" s="72"/>
      <c r="J159" s="99"/>
    </row>
    <row r="160" spans="1:10" ht="10.5" customHeight="1">
      <c r="A160" s="81"/>
      <c r="B160" s="15" t="s">
        <v>12</v>
      </c>
      <c r="C160" s="15" t="s">
        <v>48</v>
      </c>
      <c r="D160" s="16" t="s">
        <v>40</v>
      </c>
      <c r="E160" s="20" t="s">
        <v>5</v>
      </c>
      <c r="F160" s="21" t="s">
        <v>5</v>
      </c>
      <c r="G160" s="22" t="s">
        <v>5</v>
      </c>
      <c r="H160" s="22"/>
      <c r="I160" s="38"/>
      <c r="J160" s="99" t="s">
        <v>66</v>
      </c>
    </row>
    <row r="161" spans="1:10" ht="10.5" customHeight="1">
      <c r="A161" s="15" t="s">
        <v>216</v>
      </c>
      <c r="B161" s="15" t="s">
        <v>13</v>
      </c>
      <c r="C161" s="15" t="s">
        <v>49</v>
      </c>
      <c r="D161" s="16" t="s">
        <v>41</v>
      </c>
      <c r="E161" s="23" t="s">
        <v>44</v>
      </c>
      <c r="F161" s="16" t="s">
        <v>6</v>
      </c>
      <c r="G161" s="16" t="s">
        <v>71</v>
      </c>
      <c r="H161" s="16" t="s">
        <v>68</v>
      </c>
      <c r="I161" s="16" t="s">
        <v>8</v>
      </c>
      <c r="J161" s="99" t="s">
        <v>41</v>
      </c>
    </row>
    <row r="162" spans="1:10" ht="9.75" customHeight="1">
      <c r="A162" s="14"/>
      <c r="B162" s="15" t="s">
        <v>14</v>
      </c>
      <c r="C162" s="15" t="s">
        <v>222</v>
      </c>
      <c r="D162" s="16" t="s">
        <v>42</v>
      </c>
      <c r="E162" s="23" t="s">
        <v>7</v>
      </c>
      <c r="F162" s="16" t="s">
        <v>7</v>
      </c>
      <c r="G162" s="16" t="s">
        <v>45</v>
      </c>
      <c r="H162" s="16" t="s">
        <v>69</v>
      </c>
      <c r="I162" s="16"/>
      <c r="J162" s="99" t="s">
        <v>42</v>
      </c>
    </row>
    <row r="163" spans="1:10" ht="9.75" customHeight="1" thickBot="1">
      <c r="A163" s="24">
        <v>1</v>
      </c>
      <c r="B163" s="25">
        <v>2</v>
      </c>
      <c r="C163" s="25"/>
      <c r="D163" s="26" t="s">
        <v>2</v>
      </c>
      <c r="E163" s="27" t="s">
        <v>3</v>
      </c>
      <c r="F163" s="26" t="s">
        <v>9</v>
      </c>
      <c r="G163" s="26" t="s">
        <v>10</v>
      </c>
      <c r="H163" s="26" t="s">
        <v>11</v>
      </c>
      <c r="I163" s="26" t="s">
        <v>32</v>
      </c>
      <c r="J163" s="28" t="s">
        <v>70</v>
      </c>
    </row>
    <row r="164" spans="1:10" ht="22.5">
      <c r="A164" s="82" t="s">
        <v>108</v>
      </c>
      <c r="B164" s="73" t="s">
        <v>18</v>
      </c>
      <c r="C164" s="83"/>
      <c r="D164" s="307">
        <f>D188</f>
        <v>0</v>
      </c>
      <c r="E164" s="221">
        <f>E188</f>
        <v>0</v>
      </c>
      <c r="F164" s="206"/>
      <c r="G164" s="205"/>
      <c r="H164" s="205"/>
      <c r="I164" s="221">
        <f>I188</f>
        <v>0</v>
      </c>
      <c r="J164" s="221"/>
    </row>
    <row r="165" spans="1:10" ht="9.75" customHeight="1">
      <c r="A165" s="33" t="s">
        <v>20</v>
      </c>
      <c r="B165" s="84"/>
      <c r="C165" s="85"/>
      <c r="D165" s="85"/>
      <c r="E165" s="40"/>
      <c r="F165" s="40"/>
      <c r="G165" s="36"/>
      <c r="H165" s="36"/>
      <c r="I165" s="36"/>
      <c r="J165" s="41"/>
    </row>
    <row r="166" spans="1:10" ht="17.25" customHeight="1">
      <c r="A166" s="35" t="s">
        <v>55</v>
      </c>
      <c r="B166" s="86" t="s">
        <v>21</v>
      </c>
      <c r="C166" s="74"/>
      <c r="D166" s="29"/>
      <c r="E166" s="29"/>
      <c r="F166" s="29"/>
      <c r="G166" s="30"/>
      <c r="H166" s="30"/>
      <c r="I166" s="30"/>
      <c r="J166" s="32"/>
    </row>
    <row r="167" spans="1:10" ht="12.75" customHeight="1">
      <c r="A167" s="33" t="s">
        <v>223</v>
      </c>
      <c r="B167" s="84"/>
      <c r="C167" s="85"/>
      <c r="D167" s="40"/>
      <c r="E167" s="40"/>
      <c r="F167" s="40"/>
      <c r="G167" s="36"/>
      <c r="H167" s="36"/>
      <c r="I167" s="36"/>
      <c r="J167" s="41"/>
    </row>
    <row r="168" spans="1:10" ht="12.75">
      <c r="A168" s="163" t="s">
        <v>224</v>
      </c>
      <c r="B168" s="138"/>
      <c r="C168" s="140" t="s">
        <v>214</v>
      </c>
      <c r="D168" s="29"/>
      <c r="E168" s="29"/>
      <c r="F168" s="29"/>
      <c r="G168" s="30"/>
      <c r="H168" s="30"/>
      <c r="I168" s="30"/>
      <c r="J168" s="32"/>
    </row>
    <row r="169" spans="1:10" ht="22.5">
      <c r="A169" s="163" t="s">
        <v>225</v>
      </c>
      <c r="B169" s="138"/>
      <c r="C169" s="140">
        <v>520</v>
      </c>
      <c r="D169" s="29"/>
      <c r="E169" s="29"/>
      <c r="F169" s="29"/>
      <c r="G169" s="30"/>
      <c r="H169" s="30"/>
      <c r="I169" s="30"/>
      <c r="J169" s="32"/>
    </row>
    <row r="170" spans="1:10" ht="22.5">
      <c r="A170" s="163" t="s">
        <v>226</v>
      </c>
      <c r="B170" s="134"/>
      <c r="C170" s="141">
        <v>620</v>
      </c>
      <c r="D170" s="29"/>
      <c r="E170" s="29"/>
      <c r="F170" s="29"/>
      <c r="G170" s="30"/>
      <c r="H170" s="30"/>
      <c r="I170" s="30"/>
      <c r="J170" s="32"/>
    </row>
    <row r="171" spans="1:10" ht="17.25" customHeight="1">
      <c r="A171" s="163" t="s">
        <v>241</v>
      </c>
      <c r="B171" s="135"/>
      <c r="C171" s="142">
        <v>540</v>
      </c>
      <c r="D171" s="29"/>
      <c r="E171" s="29"/>
      <c r="F171" s="29"/>
      <c r="G171" s="30"/>
      <c r="H171" s="30"/>
      <c r="I171" s="30"/>
      <c r="J171" s="32"/>
    </row>
    <row r="172" spans="1:10" ht="18" customHeight="1">
      <c r="A172" s="163" t="s">
        <v>242</v>
      </c>
      <c r="B172" s="136"/>
      <c r="C172" s="143">
        <v>640</v>
      </c>
      <c r="D172" s="29"/>
      <c r="E172" s="29"/>
      <c r="F172" s="29"/>
      <c r="G172" s="30"/>
      <c r="H172" s="30"/>
      <c r="I172" s="30"/>
      <c r="J172" s="32"/>
    </row>
    <row r="173" spans="1:10" ht="22.5">
      <c r="A173" s="163" t="s">
        <v>227</v>
      </c>
      <c r="B173" s="136"/>
      <c r="C173" s="144">
        <v>710</v>
      </c>
      <c r="D173" s="29"/>
      <c r="E173" s="29"/>
      <c r="F173" s="29"/>
      <c r="G173" s="30"/>
      <c r="H173" s="30"/>
      <c r="I173" s="30"/>
      <c r="J173" s="32"/>
    </row>
    <row r="174" spans="1:10" ht="22.5">
      <c r="A174" s="163" t="s">
        <v>228</v>
      </c>
      <c r="B174" s="137"/>
      <c r="C174" s="145" t="s">
        <v>133</v>
      </c>
      <c r="D174" s="29"/>
      <c r="E174" s="29"/>
      <c r="F174" s="29"/>
      <c r="G174" s="30"/>
      <c r="H174" s="30"/>
      <c r="I174" s="30"/>
      <c r="J174" s="32"/>
    </row>
    <row r="175" spans="1:10" ht="16.5" customHeight="1">
      <c r="A175" s="35" t="s">
        <v>99</v>
      </c>
      <c r="B175" s="86" t="s">
        <v>95</v>
      </c>
      <c r="C175" s="74" t="s">
        <v>28</v>
      </c>
      <c r="D175" s="29"/>
      <c r="E175" s="29"/>
      <c r="F175" s="29"/>
      <c r="G175" s="30"/>
      <c r="H175" s="30"/>
      <c r="I175" s="30"/>
      <c r="J175" s="32"/>
    </row>
    <row r="176" spans="1:10" ht="12.75" customHeight="1">
      <c r="A176" s="48" t="s">
        <v>98</v>
      </c>
      <c r="B176" s="88" t="s">
        <v>96</v>
      </c>
      <c r="C176" s="74" t="s">
        <v>57</v>
      </c>
      <c r="D176" s="29"/>
      <c r="E176" s="29"/>
      <c r="F176" s="29"/>
      <c r="G176" s="30"/>
      <c r="H176" s="30"/>
      <c r="I176" s="30"/>
      <c r="J176" s="32"/>
    </row>
    <row r="177" spans="1:10" ht="12.75" customHeight="1">
      <c r="A177" s="48" t="s">
        <v>100</v>
      </c>
      <c r="B177" s="88" t="s">
        <v>97</v>
      </c>
      <c r="C177" s="74" t="s">
        <v>58</v>
      </c>
      <c r="D177" s="29"/>
      <c r="E177" s="29"/>
      <c r="F177" s="29"/>
      <c r="G177" s="30"/>
      <c r="H177" s="30"/>
      <c r="I177" s="30"/>
      <c r="J177" s="32"/>
    </row>
    <row r="178" spans="1:10" ht="20.25" customHeight="1">
      <c r="A178" s="35" t="s">
        <v>229</v>
      </c>
      <c r="B178" s="86" t="s">
        <v>43</v>
      </c>
      <c r="C178" s="74"/>
      <c r="D178" s="29"/>
      <c r="E178" s="29"/>
      <c r="F178" s="29"/>
      <c r="G178" s="30"/>
      <c r="H178" s="30"/>
      <c r="I178" s="30"/>
      <c r="J178" s="32"/>
    </row>
    <row r="179" spans="1:10" ht="12.75">
      <c r="A179" s="133" t="s">
        <v>56</v>
      </c>
      <c r="B179" s="84"/>
      <c r="C179" s="78"/>
      <c r="D179" s="21"/>
      <c r="E179" s="21"/>
      <c r="F179" s="21"/>
      <c r="G179" s="21"/>
      <c r="H179" s="21"/>
      <c r="I179" s="21"/>
      <c r="J179" s="34"/>
    </row>
    <row r="180" spans="1:10" ht="16.5" customHeight="1">
      <c r="A180" s="111"/>
      <c r="B180" s="131"/>
      <c r="C180" s="109"/>
      <c r="D180" s="29"/>
      <c r="E180" s="29"/>
      <c r="F180" s="29"/>
      <c r="G180" s="30"/>
      <c r="H180" s="30"/>
      <c r="I180" s="30"/>
      <c r="J180" s="32"/>
    </row>
    <row r="181" spans="1:10" ht="12.75">
      <c r="A181" s="111"/>
      <c r="B181" s="132"/>
      <c r="C181" s="89"/>
      <c r="D181" s="46"/>
      <c r="E181" s="46"/>
      <c r="F181" s="46"/>
      <c r="G181" s="37"/>
      <c r="H181" s="37"/>
      <c r="I181" s="37"/>
      <c r="J181" s="47"/>
    </row>
    <row r="182" spans="1:10" ht="12.75">
      <c r="A182" s="171"/>
      <c r="B182" s="172"/>
      <c r="C182" s="94"/>
      <c r="D182" s="52"/>
      <c r="E182" s="52"/>
      <c r="F182" s="52"/>
      <c r="G182" s="52"/>
      <c r="H182" s="52"/>
      <c r="I182" s="52"/>
      <c r="J182" s="52"/>
    </row>
    <row r="183" spans="1:10" ht="16.5" customHeight="1">
      <c r="A183" s="164"/>
      <c r="B183" s="165"/>
      <c r="C183" s="165"/>
      <c r="D183" s="20"/>
      <c r="E183" s="17"/>
      <c r="F183" s="18" t="s">
        <v>67</v>
      </c>
      <c r="G183" s="18"/>
      <c r="H183" s="19"/>
      <c r="I183" s="72"/>
      <c r="J183" s="155"/>
    </row>
    <row r="184" spans="1:10" ht="14.25" customHeight="1">
      <c r="A184" s="81"/>
      <c r="B184" s="15" t="s">
        <v>12</v>
      </c>
      <c r="C184" s="15" t="s">
        <v>48</v>
      </c>
      <c r="D184" s="16" t="s">
        <v>40</v>
      </c>
      <c r="E184" s="20" t="s">
        <v>5</v>
      </c>
      <c r="F184" s="21" t="s">
        <v>5</v>
      </c>
      <c r="G184" s="22" t="s">
        <v>5</v>
      </c>
      <c r="H184" s="22"/>
      <c r="I184" s="38"/>
      <c r="J184" s="99" t="s">
        <v>66</v>
      </c>
    </row>
    <row r="185" spans="1:10" ht="14.25" customHeight="1">
      <c r="A185" s="15" t="s">
        <v>216</v>
      </c>
      <c r="B185" s="15" t="s">
        <v>13</v>
      </c>
      <c r="C185" s="15" t="s">
        <v>49</v>
      </c>
      <c r="D185" s="16" t="s">
        <v>41</v>
      </c>
      <c r="E185" s="23" t="s">
        <v>44</v>
      </c>
      <c r="F185" s="16" t="s">
        <v>6</v>
      </c>
      <c r="G185" s="16" t="s">
        <v>71</v>
      </c>
      <c r="H185" s="16" t="s">
        <v>68</v>
      </c>
      <c r="I185" s="16" t="s">
        <v>8</v>
      </c>
      <c r="J185" s="99" t="s">
        <v>41</v>
      </c>
    </row>
    <row r="186" spans="1:10" ht="12.75" customHeight="1">
      <c r="A186" s="166"/>
      <c r="B186" s="167" t="s">
        <v>14</v>
      </c>
      <c r="C186" s="167" t="s">
        <v>50</v>
      </c>
      <c r="D186" s="168" t="s">
        <v>42</v>
      </c>
      <c r="E186" s="169" t="s">
        <v>7</v>
      </c>
      <c r="F186" s="168" t="s">
        <v>7</v>
      </c>
      <c r="G186" s="168" t="s">
        <v>45</v>
      </c>
      <c r="H186" s="168" t="s">
        <v>69</v>
      </c>
      <c r="I186" s="168"/>
      <c r="J186" s="156" t="s">
        <v>42</v>
      </c>
    </row>
    <row r="187" spans="1:10" ht="9.75" customHeight="1" thickBot="1">
      <c r="A187" s="24">
        <v>1</v>
      </c>
      <c r="B187" s="25">
        <v>2</v>
      </c>
      <c r="C187" s="25"/>
      <c r="D187" s="26" t="s">
        <v>2</v>
      </c>
      <c r="E187" s="27" t="s">
        <v>3</v>
      </c>
      <c r="F187" s="26" t="s">
        <v>9</v>
      </c>
      <c r="G187" s="26" t="s">
        <v>10</v>
      </c>
      <c r="H187" s="26" t="s">
        <v>11</v>
      </c>
      <c r="I187" s="26" t="s">
        <v>32</v>
      </c>
      <c r="J187" s="28" t="s">
        <v>70</v>
      </c>
    </row>
    <row r="188" spans="1:10" ht="18" customHeight="1">
      <c r="A188" s="159" t="s">
        <v>27</v>
      </c>
      <c r="B188" s="88" t="s">
        <v>19</v>
      </c>
      <c r="C188" s="90" t="s">
        <v>28</v>
      </c>
      <c r="D188" s="308">
        <f>D189+D190</f>
        <v>0</v>
      </c>
      <c r="E188" s="218">
        <f>E189+E190</f>
        <v>0</v>
      </c>
      <c r="F188" s="218"/>
      <c r="G188" s="215"/>
      <c r="H188" s="215"/>
      <c r="I188" s="218">
        <f>I189+I190</f>
        <v>0</v>
      </c>
      <c r="J188" s="47"/>
    </row>
    <row r="189" spans="1:10" ht="17.25" customHeight="1">
      <c r="A189" s="177" t="s">
        <v>35</v>
      </c>
      <c r="B189" s="178" t="s">
        <v>22</v>
      </c>
      <c r="C189" s="179" t="s">
        <v>57</v>
      </c>
      <c r="D189" s="219">
        <f>-D22</f>
        <v>-7954780</v>
      </c>
      <c r="E189" s="219">
        <f>-E22</f>
        <v>-7954779.999999999</v>
      </c>
      <c r="F189" s="219"/>
      <c r="G189" s="220"/>
      <c r="H189" s="220"/>
      <c r="I189" s="219">
        <f>-I22</f>
        <v>-7954779.999999999</v>
      </c>
      <c r="J189" s="180" t="s">
        <v>28</v>
      </c>
    </row>
    <row r="190" spans="1:10" ht="16.5" customHeight="1">
      <c r="A190" s="177" t="s">
        <v>36</v>
      </c>
      <c r="B190" s="178" t="s">
        <v>23</v>
      </c>
      <c r="C190" s="179" t="s">
        <v>58</v>
      </c>
      <c r="D190" s="219">
        <f>D47</f>
        <v>7954780</v>
      </c>
      <c r="E190" s="219">
        <f>E47</f>
        <v>7954780</v>
      </c>
      <c r="F190" s="219"/>
      <c r="G190" s="220"/>
      <c r="H190" s="220"/>
      <c r="I190" s="219">
        <f>I47</f>
        <v>7954780</v>
      </c>
      <c r="J190" s="180" t="s">
        <v>28</v>
      </c>
    </row>
    <row r="191" spans="1:10" ht="24" customHeight="1">
      <c r="A191" s="35" t="s">
        <v>82</v>
      </c>
      <c r="B191" s="84" t="s">
        <v>83</v>
      </c>
      <c r="C191" s="89" t="s">
        <v>28</v>
      </c>
      <c r="D191" s="37"/>
      <c r="E191" s="37"/>
      <c r="F191" s="46"/>
      <c r="G191" s="37"/>
      <c r="H191" s="37"/>
      <c r="I191" s="37"/>
      <c r="J191" s="47"/>
    </row>
    <row r="192" spans="1:10" ht="12.75" customHeight="1">
      <c r="A192" s="33" t="s">
        <v>46</v>
      </c>
      <c r="B192" s="84"/>
      <c r="C192" s="87"/>
      <c r="D192" s="40"/>
      <c r="E192" s="40"/>
      <c r="F192" s="22"/>
      <c r="G192" s="21" t="s">
        <v>29</v>
      </c>
      <c r="H192" s="21"/>
      <c r="I192" s="21"/>
      <c r="J192" s="351" t="s">
        <v>28</v>
      </c>
    </row>
    <row r="193" spans="1:10" ht="12" customHeight="1">
      <c r="A193" s="111" t="s">
        <v>84</v>
      </c>
      <c r="B193" s="86" t="s">
        <v>86</v>
      </c>
      <c r="C193" s="87" t="s">
        <v>57</v>
      </c>
      <c r="D193" s="36"/>
      <c r="E193" s="36"/>
      <c r="F193" s="40"/>
      <c r="G193" s="36"/>
      <c r="H193" s="36"/>
      <c r="I193" s="36"/>
      <c r="J193" s="352"/>
    </row>
    <row r="194" spans="1:10" ht="15.75" customHeight="1">
      <c r="A194" s="111" t="s">
        <v>85</v>
      </c>
      <c r="B194" s="88" t="s">
        <v>87</v>
      </c>
      <c r="C194" s="90" t="s">
        <v>58</v>
      </c>
      <c r="D194" s="37"/>
      <c r="E194" s="37"/>
      <c r="F194" s="46"/>
      <c r="G194" s="37"/>
      <c r="H194" s="37"/>
      <c r="I194" s="37"/>
      <c r="J194" s="51" t="s">
        <v>28</v>
      </c>
    </row>
    <row r="195" spans="1:10" ht="15.75" customHeight="1">
      <c r="A195" s="35" t="s">
        <v>31</v>
      </c>
      <c r="B195" s="84" t="s">
        <v>24</v>
      </c>
      <c r="C195" s="89" t="s">
        <v>28</v>
      </c>
      <c r="D195" s="37"/>
      <c r="E195" s="37"/>
      <c r="F195" s="46"/>
      <c r="G195" s="37"/>
      <c r="H195" s="37"/>
      <c r="I195" s="37"/>
      <c r="J195" s="47"/>
    </row>
    <row r="196" spans="1:10" ht="12.75" customHeight="1">
      <c r="A196" s="33" t="s">
        <v>46</v>
      </c>
      <c r="B196" s="84"/>
      <c r="C196" s="87"/>
      <c r="D196" s="40"/>
      <c r="E196" s="40"/>
      <c r="F196" s="22"/>
      <c r="G196" s="21" t="s">
        <v>29</v>
      </c>
      <c r="H196" s="21"/>
      <c r="I196" s="21"/>
      <c r="J196" s="34"/>
    </row>
    <row r="197" spans="1:10" ht="23.25" customHeight="1">
      <c r="A197" s="111" t="s">
        <v>238</v>
      </c>
      <c r="B197" s="86" t="s">
        <v>25</v>
      </c>
      <c r="C197" s="87"/>
      <c r="D197" s="36"/>
      <c r="E197" s="36"/>
      <c r="F197" s="40"/>
      <c r="G197" s="36"/>
      <c r="H197" s="36"/>
      <c r="I197" s="36"/>
      <c r="J197" s="41"/>
    </row>
    <row r="198" spans="1:10" ht="26.25" customHeight="1" thickBot="1">
      <c r="A198" s="111" t="s">
        <v>239</v>
      </c>
      <c r="B198" s="92" t="s">
        <v>26</v>
      </c>
      <c r="C198" s="93"/>
      <c r="D198" s="43"/>
      <c r="E198" s="43"/>
      <c r="F198" s="44"/>
      <c r="G198" s="43"/>
      <c r="H198" s="43"/>
      <c r="I198" s="43"/>
      <c r="J198" s="45"/>
    </row>
    <row r="199" spans="1:10" ht="24.75" customHeight="1">
      <c r="A199" s="35" t="s">
        <v>62</v>
      </c>
      <c r="B199" s="84" t="s">
        <v>59</v>
      </c>
      <c r="C199" s="89" t="s">
        <v>28</v>
      </c>
      <c r="D199" s="37"/>
      <c r="E199" s="37"/>
      <c r="F199" s="46"/>
      <c r="G199" s="37"/>
      <c r="H199" s="37"/>
      <c r="I199" s="37"/>
      <c r="J199" s="47"/>
    </row>
    <row r="200" spans="1:10" ht="12.75" customHeight="1">
      <c r="A200" s="33" t="s">
        <v>46</v>
      </c>
      <c r="B200" s="84"/>
      <c r="C200" s="87"/>
      <c r="D200" s="40"/>
      <c r="E200" s="40"/>
      <c r="F200" s="22"/>
      <c r="G200" s="21" t="s">
        <v>29</v>
      </c>
      <c r="H200" s="21"/>
      <c r="I200" s="21"/>
      <c r="J200" s="34"/>
    </row>
    <row r="201" spans="1:10" ht="24.75" customHeight="1">
      <c r="A201" s="48" t="s">
        <v>63</v>
      </c>
      <c r="B201" s="86" t="s">
        <v>60</v>
      </c>
      <c r="C201" s="87"/>
      <c r="D201" s="36"/>
      <c r="E201" s="36"/>
      <c r="F201" s="40"/>
      <c r="G201" s="36"/>
      <c r="H201" s="36"/>
      <c r="I201" s="36"/>
      <c r="J201" s="41"/>
    </row>
    <row r="202" spans="1:10" ht="27" customHeight="1" thickBot="1">
      <c r="A202" s="91" t="s">
        <v>64</v>
      </c>
      <c r="B202" s="92" t="s">
        <v>61</v>
      </c>
      <c r="C202" s="93"/>
      <c r="D202" s="43"/>
      <c r="E202" s="43"/>
      <c r="F202" s="44"/>
      <c r="G202" s="43"/>
      <c r="H202" s="43"/>
      <c r="I202" s="43"/>
      <c r="J202" s="45"/>
    </row>
    <row r="203" spans="1:10" ht="16.5" customHeight="1">
      <c r="A203" s="353" t="s">
        <v>230</v>
      </c>
      <c r="B203" s="350"/>
      <c r="C203" s="350"/>
      <c r="D203" s="350"/>
      <c r="E203" s="350"/>
      <c r="F203" s="350"/>
      <c r="G203" s="350"/>
      <c r="H203" s="350"/>
      <c r="I203" s="350"/>
      <c r="J203" s="350"/>
    </row>
    <row r="204" spans="1:10" ht="15" customHeight="1">
      <c r="A204" s="353" t="s">
        <v>233</v>
      </c>
      <c r="B204" s="350"/>
      <c r="C204" s="350"/>
      <c r="D204" s="350"/>
      <c r="E204" s="350"/>
      <c r="F204" s="350"/>
      <c r="G204" s="350"/>
      <c r="H204" s="350"/>
      <c r="I204" s="350"/>
      <c r="J204" s="350"/>
    </row>
    <row r="205" spans="1:10" ht="15">
      <c r="A205" s="12" t="s">
        <v>107</v>
      </c>
      <c r="C205" s="94"/>
      <c r="D205" s="52"/>
      <c r="E205" s="52"/>
      <c r="F205" s="52"/>
      <c r="G205" s="52"/>
      <c r="H205" s="52"/>
      <c r="I205" s="52"/>
      <c r="J205" s="52"/>
    </row>
    <row r="206" spans="1:10" ht="6" customHeight="1">
      <c r="A206" s="95"/>
      <c r="B206" s="53"/>
      <c r="C206" s="96"/>
      <c r="D206" s="54"/>
      <c r="E206" s="52"/>
      <c r="F206" s="52"/>
      <c r="G206" s="52"/>
      <c r="H206" s="54"/>
      <c r="I206" s="54"/>
      <c r="J206" s="52"/>
    </row>
    <row r="207" spans="1:10" ht="12.75">
      <c r="A207" s="14"/>
      <c r="B207" s="15"/>
      <c r="C207" s="15"/>
      <c r="D207" s="17"/>
      <c r="E207" s="55" t="s">
        <v>92</v>
      </c>
      <c r="F207" s="18"/>
      <c r="G207" s="19"/>
      <c r="H207" s="359"/>
      <c r="I207" s="359"/>
      <c r="J207" s="52"/>
    </row>
    <row r="208" spans="1:10" ht="12.75">
      <c r="A208" s="81"/>
      <c r="B208" s="15" t="s">
        <v>12</v>
      </c>
      <c r="C208" s="15" t="s">
        <v>48</v>
      </c>
      <c r="D208" s="20" t="s">
        <v>5</v>
      </c>
      <c r="E208" s="21" t="s">
        <v>5</v>
      </c>
      <c r="F208" s="22" t="s">
        <v>5</v>
      </c>
      <c r="G208" s="22"/>
      <c r="H208" s="368" t="s">
        <v>8</v>
      </c>
      <c r="I208" s="369"/>
      <c r="J208" s="52"/>
    </row>
    <row r="209" spans="1:10" ht="12.75">
      <c r="A209" s="15" t="s">
        <v>216</v>
      </c>
      <c r="B209" s="15" t="s">
        <v>13</v>
      </c>
      <c r="C209" s="15" t="s">
        <v>49</v>
      </c>
      <c r="D209" s="23" t="s">
        <v>44</v>
      </c>
      <c r="E209" s="16" t="s">
        <v>6</v>
      </c>
      <c r="F209" s="16" t="s">
        <v>71</v>
      </c>
      <c r="G209" s="16" t="s">
        <v>68</v>
      </c>
      <c r="H209" s="368"/>
      <c r="I209" s="369"/>
      <c r="J209" s="52"/>
    </row>
    <row r="210" spans="1:10" ht="12.75">
      <c r="A210" s="14"/>
      <c r="B210" s="15" t="s">
        <v>14</v>
      </c>
      <c r="C210" s="15" t="s">
        <v>50</v>
      </c>
      <c r="D210" s="23" t="s">
        <v>7</v>
      </c>
      <c r="E210" s="16" t="s">
        <v>7</v>
      </c>
      <c r="F210" s="16" t="s">
        <v>45</v>
      </c>
      <c r="G210" s="16" t="s">
        <v>69</v>
      </c>
      <c r="H210" s="370"/>
      <c r="I210" s="371"/>
      <c r="J210" s="52"/>
    </row>
    <row r="211" spans="1:10" ht="13.5" thickBot="1">
      <c r="A211" s="24">
        <v>1</v>
      </c>
      <c r="B211" s="25">
        <v>2</v>
      </c>
      <c r="C211" s="25">
        <v>3</v>
      </c>
      <c r="D211" s="27" t="s">
        <v>2</v>
      </c>
      <c r="E211" s="27" t="s">
        <v>3</v>
      </c>
      <c r="F211" s="26" t="s">
        <v>9</v>
      </c>
      <c r="G211" s="26" t="s">
        <v>10</v>
      </c>
      <c r="H211" s="360" t="s">
        <v>11</v>
      </c>
      <c r="I211" s="361"/>
      <c r="J211" s="52"/>
    </row>
    <row r="212" spans="1:10" ht="27" customHeight="1">
      <c r="A212" s="35" t="s">
        <v>104</v>
      </c>
      <c r="B212" s="73" t="s">
        <v>103</v>
      </c>
      <c r="C212" s="75" t="s">
        <v>28</v>
      </c>
      <c r="D212" s="309"/>
      <c r="E212" s="106"/>
      <c r="F212" s="39"/>
      <c r="G212" s="39"/>
      <c r="H212" s="363"/>
      <c r="I212" s="364"/>
      <c r="J212" s="52"/>
    </row>
    <row r="213" spans="1:10" ht="12" customHeight="1">
      <c r="A213" s="33" t="s">
        <v>105</v>
      </c>
      <c r="B213" s="77"/>
      <c r="C213" s="78"/>
      <c r="D213" s="107"/>
      <c r="E213" s="21"/>
      <c r="F213" s="107"/>
      <c r="G213" s="21"/>
      <c r="H213" s="107"/>
      <c r="I213" s="103"/>
      <c r="J213" s="52"/>
    </row>
    <row r="214" spans="1:10" ht="18" customHeight="1">
      <c r="A214" s="153" t="s">
        <v>232</v>
      </c>
      <c r="B214" s="108"/>
      <c r="C214" s="109" t="s">
        <v>140</v>
      </c>
      <c r="D214" s="54"/>
      <c r="E214" s="30"/>
      <c r="F214" s="54" t="s">
        <v>29</v>
      </c>
      <c r="G214" s="30"/>
      <c r="H214" s="54"/>
      <c r="I214" s="104"/>
      <c r="J214" s="52"/>
    </row>
    <row r="215" spans="1:10" s="121" customFormat="1" ht="15" customHeight="1">
      <c r="A215" s="153" t="s">
        <v>132</v>
      </c>
      <c r="B215" s="132"/>
      <c r="C215" s="109" t="s">
        <v>169</v>
      </c>
      <c r="D215" s="151"/>
      <c r="E215" s="152"/>
      <c r="F215" s="151"/>
      <c r="G215" s="152"/>
      <c r="H215" s="355"/>
      <c r="I215" s="356"/>
      <c r="J215" s="154"/>
    </row>
    <row r="216" spans="1:10" ht="15.75" customHeight="1">
      <c r="A216" s="110" t="s">
        <v>231</v>
      </c>
      <c r="B216" s="105" t="s">
        <v>106</v>
      </c>
      <c r="C216" s="87"/>
      <c r="D216" s="40"/>
      <c r="E216" s="40"/>
      <c r="F216" s="36"/>
      <c r="G216" s="36"/>
      <c r="H216" s="357"/>
      <c r="I216" s="358"/>
      <c r="J216" s="52"/>
    </row>
    <row r="217" spans="1:10" ht="12" customHeight="1">
      <c r="A217" s="146" t="s">
        <v>105</v>
      </c>
      <c r="B217" s="77"/>
      <c r="C217" s="78"/>
      <c r="D217" s="107"/>
      <c r="E217" s="21"/>
      <c r="F217" s="107"/>
      <c r="G217" s="21"/>
      <c r="H217" s="346"/>
      <c r="I217" s="347"/>
      <c r="J217" s="52"/>
    </row>
    <row r="218" spans="1:10" ht="13.5" thickBot="1">
      <c r="A218" s="64"/>
      <c r="B218" s="130"/>
      <c r="C218" s="128"/>
      <c r="D218" s="306"/>
      <c r="E218" s="129"/>
      <c r="F218" s="129"/>
      <c r="G218" s="129"/>
      <c r="H218" s="365"/>
      <c r="I218" s="366"/>
      <c r="J218" s="52"/>
    </row>
    <row r="219" spans="1:10" ht="12.75">
      <c r="A219" s="56" t="s">
        <v>349</v>
      </c>
      <c r="B219" s="33"/>
      <c r="C219" s="33"/>
      <c r="D219" s="52"/>
      <c r="E219" s="57" t="s">
        <v>73</v>
      </c>
      <c r="F219" s="57"/>
      <c r="G219" s="52"/>
      <c r="H219" s="52"/>
      <c r="I219" s="52"/>
      <c r="J219" s="52"/>
    </row>
    <row r="220" spans="1:10" ht="9.75" customHeight="1">
      <c r="A220" s="6" t="s">
        <v>80</v>
      </c>
      <c r="B220" s="6"/>
      <c r="C220" s="6"/>
      <c r="D220" s="4"/>
      <c r="E220" s="58" t="s">
        <v>93</v>
      </c>
      <c r="F220" s="58"/>
      <c r="G220" s="58"/>
      <c r="H220" s="58"/>
      <c r="I220" s="58"/>
      <c r="J220" s="58"/>
    </row>
    <row r="221" spans="5:10" ht="12.75">
      <c r="E221" s="58"/>
      <c r="F221" s="58"/>
      <c r="G221" s="56"/>
      <c r="H221" s="56"/>
      <c r="I221" s="58"/>
      <c r="J221" s="58"/>
    </row>
    <row r="222" spans="1:10" ht="12.75" customHeight="1">
      <c r="A222" s="6" t="s">
        <v>243</v>
      </c>
      <c r="B222" s="6"/>
      <c r="C222" s="6"/>
      <c r="D222" s="4"/>
      <c r="E222" s="58"/>
      <c r="F222" s="58"/>
      <c r="G222" s="58"/>
      <c r="H222" s="58"/>
      <c r="I222" s="58"/>
      <c r="J222" s="58"/>
    </row>
    <row r="223" spans="1:10" ht="9.75" customHeight="1">
      <c r="A223" s="6" t="s">
        <v>15</v>
      </c>
      <c r="B223" s="6"/>
      <c r="C223" s="6"/>
      <c r="D223" s="4"/>
      <c r="E223" s="58"/>
      <c r="F223" s="58"/>
      <c r="G223" s="58"/>
      <c r="H223" s="58"/>
      <c r="I223" s="58"/>
      <c r="J223" s="58"/>
    </row>
    <row r="224" spans="4:10" ht="11.25" customHeight="1">
      <c r="D224" s="300" t="s">
        <v>235</v>
      </c>
      <c r="E224" s="59"/>
      <c r="F224" s="59"/>
      <c r="G224" s="60"/>
      <c r="H224" s="61"/>
      <c r="I224" s="70"/>
      <c r="J224" s="71"/>
    </row>
    <row r="225" spans="4:8" ht="11.25" customHeight="1">
      <c r="D225" s="58"/>
      <c r="E225" s="58"/>
      <c r="F225" s="58"/>
      <c r="G225" s="59" t="s">
        <v>74</v>
      </c>
      <c r="H225" s="1"/>
    </row>
    <row r="226" spans="4:10" ht="15.75" customHeight="1">
      <c r="D226" s="97" t="s">
        <v>236</v>
      </c>
      <c r="E226" s="59"/>
      <c r="F226" s="59"/>
      <c r="G226" s="59"/>
      <c r="H226" s="1"/>
      <c r="I226" s="367"/>
      <c r="J226" s="367"/>
    </row>
    <row r="227" spans="4:8" ht="10.5" customHeight="1">
      <c r="D227" s="59" t="s">
        <v>237</v>
      </c>
      <c r="E227" s="59"/>
      <c r="F227" s="59"/>
      <c r="H227" s="1"/>
    </row>
    <row r="228" spans="1:9" ht="21" customHeight="1">
      <c r="A228" s="97" t="s">
        <v>75</v>
      </c>
      <c r="B228" s="174" t="s">
        <v>355</v>
      </c>
      <c r="C228" s="62"/>
      <c r="D228" s="71"/>
      <c r="E228" s="62"/>
      <c r="F228" s="62"/>
      <c r="G228" s="62"/>
      <c r="H228" s="62"/>
      <c r="I228" s="62"/>
    </row>
    <row r="229" spans="1:9" ht="12" customHeight="1">
      <c r="A229" s="56" t="s">
        <v>81</v>
      </c>
      <c r="B229" s="62"/>
      <c r="C229" s="98"/>
      <c r="D229" s="52"/>
      <c r="E229" s="52"/>
      <c r="F229" s="52"/>
      <c r="G229" s="62"/>
      <c r="H229" s="62"/>
      <c r="I229" s="62"/>
    </row>
    <row r="230" spans="1:9" ht="9.75" customHeight="1">
      <c r="A230" s="6"/>
      <c r="B230" s="6"/>
      <c r="C230" s="6"/>
      <c r="D230" s="4"/>
      <c r="E230" s="4"/>
      <c r="F230" s="6"/>
      <c r="G230" s="6"/>
      <c r="H230" s="62"/>
      <c r="I230" s="62"/>
    </row>
    <row r="231" spans="1:9" ht="13.5" customHeight="1">
      <c r="A231" s="6" t="s">
        <v>358</v>
      </c>
      <c r="B231" s="6"/>
      <c r="C231" s="6"/>
      <c r="D231" s="56"/>
      <c r="E231" s="100"/>
      <c r="F231" s="100"/>
      <c r="G231" s="100"/>
      <c r="H231" s="63"/>
      <c r="I231" s="63"/>
    </row>
    <row r="233" spans="1:10" ht="12.75">
      <c r="A233" s="354" t="s">
        <v>234</v>
      </c>
      <c r="B233" s="350"/>
      <c r="C233" s="350"/>
      <c r="D233" s="350"/>
      <c r="E233" s="350"/>
      <c r="F233" s="350"/>
      <c r="G233" s="350"/>
      <c r="H233" s="350"/>
      <c r="I233" s="350"/>
      <c r="J233" s="350"/>
    </row>
    <row r="234" ht="12.75">
      <c r="A234" s="65" t="s">
        <v>357</v>
      </c>
    </row>
  </sheetData>
  <sheetProtection/>
  <mergeCells count="22">
    <mergeCell ref="A203:J203"/>
    <mergeCell ref="A38:F38"/>
    <mergeCell ref="A6:H6"/>
    <mergeCell ref="H212:I212"/>
    <mergeCell ref="H218:I218"/>
    <mergeCell ref="I226:J226"/>
    <mergeCell ref="H208:I210"/>
    <mergeCell ref="F2:J2"/>
    <mergeCell ref="A3:H3"/>
    <mergeCell ref="A4:H4"/>
    <mergeCell ref="A204:J204"/>
    <mergeCell ref="B7:H7"/>
    <mergeCell ref="H217:I217"/>
    <mergeCell ref="B9:H9"/>
    <mergeCell ref="A37:F37"/>
    <mergeCell ref="J192:J193"/>
    <mergeCell ref="A156:F156"/>
    <mergeCell ref="A233:J233"/>
    <mergeCell ref="H215:I215"/>
    <mergeCell ref="H216:I216"/>
    <mergeCell ref="H207:I207"/>
    <mergeCell ref="H211:I211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6" r:id="rId1"/>
  <rowBreaks count="6" manualBreakCount="6">
    <brk id="38" max="9" man="1"/>
    <brk id="67" max="9" man="1"/>
    <brk id="130" max="9" man="1"/>
    <brk id="156" max="9" man="1"/>
    <brk id="182" max="9" man="1"/>
    <brk id="20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4"/>
  <sheetViews>
    <sheetView zoomScale="60" zoomScaleNormal="60" zoomScalePageLayoutView="0" workbookViewId="0" topLeftCell="N5">
      <pane ySplit="3870" topLeftCell="A26" activePane="bottomLeft" state="split"/>
      <selection pane="topLeft" activeCell="I6" sqref="I6"/>
      <selection pane="bottomLeft" activeCell="C51" sqref="C51:AO51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20.75390625" style="0" customWidth="1"/>
    <col min="4" max="4" width="21.125" style="0" customWidth="1"/>
    <col min="5" max="5" width="7.75390625" style="0" customWidth="1"/>
    <col min="6" max="6" width="17.75390625" style="0" customWidth="1"/>
    <col min="7" max="7" width="17.00390625" style="0" customWidth="1"/>
    <col min="8" max="8" width="9.25390625" style="0" customWidth="1"/>
    <col min="9" max="9" width="18.875" style="0" customWidth="1"/>
    <col min="10" max="10" width="9.875" style="0" customWidth="1"/>
    <col min="11" max="11" width="10.00390625" style="0" customWidth="1"/>
    <col min="12" max="12" width="8.125" style="0" customWidth="1"/>
    <col min="13" max="13" width="17.25390625" style="0" customWidth="1"/>
    <col min="14" max="14" width="17.125" style="0" customWidth="1"/>
    <col min="15" max="15" width="18.375" style="0" customWidth="1"/>
    <col min="16" max="17" width="18.125" style="0" customWidth="1"/>
    <col min="18" max="18" width="15.00390625" style="0" customWidth="1"/>
    <col min="19" max="19" width="19.25390625" style="0" customWidth="1"/>
    <col min="20" max="20" width="8.625" style="0" customWidth="1"/>
    <col min="21" max="21" width="9.25390625" style="0" customWidth="1"/>
    <col min="22" max="22" width="18.125" style="0" customWidth="1"/>
    <col min="23" max="23" width="9.25390625" style="0" customWidth="1"/>
    <col min="24" max="24" width="7.125" style="0" customWidth="1"/>
    <col min="25" max="25" width="18.125" style="0" customWidth="1"/>
    <col min="26" max="26" width="15.875" style="0" customWidth="1"/>
    <col min="27" max="27" width="15.625" style="0" customWidth="1"/>
    <col min="28" max="28" width="18.75390625" style="0" customWidth="1"/>
    <col min="29" max="29" width="21.125" style="0" customWidth="1"/>
    <col min="30" max="30" width="8.875" style="0" customWidth="1"/>
    <col min="31" max="31" width="25.00390625" style="0" customWidth="1"/>
    <col min="32" max="32" width="18.125" style="0" customWidth="1"/>
    <col min="33" max="33" width="8.75390625" style="0" customWidth="1"/>
    <col min="34" max="34" width="20.875" style="0" customWidth="1"/>
    <col min="35" max="35" width="17.125" style="0" customWidth="1"/>
    <col min="36" max="36" width="19.625" style="0" customWidth="1"/>
    <col min="37" max="37" width="17.75390625" style="0" customWidth="1"/>
    <col min="38" max="38" width="9.875" style="0" customWidth="1"/>
    <col min="39" max="40" width="11.75390625" style="0" customWidth="1"/>
    <col min="41" max="41" width="21.25390625" style="0" customWidth="1"/>
  </cols>
  <sheetData>
    <row r="2" spans="1:41" ht="14.25" customHeight="1">
      <c r="A2" s="383"/>
      <c r="B2" s="225"/>
      <c r="C2" s="386" t="s">
        <v>308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7" t="s">
        <v>309</v>
      </c>
      <c r="AA2" s="388"/>
      <c r="AB2" s="389"/>
      <c r="AC2" s="390" t="s">
        <v>310</v>
      </c>
      <c r="AD2" s="390"/>
      <c r="AE2" s="390"/>
      <c r="AF2" s="390"/>
      <c r="AG2" s="390"/>
      <c r="AH2" s="390"/>
      <c r="AI2" s="390"/>
      <c r="AJ2" s="390"/>
      <c r="AK2" s="390"/>
      <c r="AL2" s="382" t="s">
        <v>311</v>
      </c>
      <c r="AM2" s="382"/>
      <c r="AN2" s="257" t="s">
        <v>312</v>
      </c>
      <c r="AO2" s="392" t="s">
        <v>8</v>
      </c>
    </row>
    <row r="3" spans="1:41" ht="354.75">
      <c r="A3" s="384"/>
      <c r="B3" s="258" t="s">
        <v>313</v>
      </c>
      <c r="C3" s="259" t="s">
        <v>172</v>
      </c>
      <c r="D3" s="259" t="s">
        <v>175</v>
      </c>
      <c r="E3" s="259" t="s">
        <v>193</v>
      </c>
      <c r="F3" s="259" t="s">
        <v>193</v>
      </c>
      <c r="G3" s="259" t="s">
        <v>193</v>
      </c>
      <c r="H3" s="259" t="s">
        <v>193</v>
      </c>
      <c r="I3" s="259" t="s">
        <v>193</v>
      </c>
      <c r="J3" s="259" t="s">
        <v>193</v>
      </c>
      <c r="K3" s="259" t="s">
        <v>193</v>
      </c>
      <c r="L3" s="259" t="s">
        <v>193</v>
      </c>
      <c r="M3" s="259" t="s">
        <v>193</v>
      </c>
      <c r="N3" s="259" t="s">
        <v>193</v>
      </c>
      <c r="O3" s="259" t="s">
        <v>193</v>
      </c>
      <c r="P3" s="259" t="s">
        <v>193</v>
      </c>
      <c r="Q3" s="259"/>
      <c r="R3" s="259"/>
      <c r="S3" s="259" t="s">
        <v>208</v>
      </c>
      <c r="T3" s="259" t="s">
        <v>314</v>
      </c>
      <c r="U3" s="259" t="s">
        <v>210</v>
      </c>
      <c r="V3" s="259" t="s">
        <v>193</v>
      </c>
      <c r="W3" s="259" t="s">
        <v>193</v>
      </c>
      <c r="X3" s="259" t="s">
        <v>193</v>
      </c>
      <c r="Y3" s="259" t="s">
        <v>193</v>
      </c>
      <c r="Z3" s="260" t="s">
        <v>193</v>
      </c>
      <c r="AA3" s="260" t="s">
        <v>193</v>
      </c>
      <c r="AB3" s="260" t="s">
        <v>193</v>
      </c>
      <c r="AC3" s="261" t="s">
        <v>172</v>
      </c>
      <c r="AD3" s="261" t="s">
        <v>315</v>
      </c>
      <c r="AE3" s="261" t="s">
        <v>175</v>
      </c>
      <c r="AF3" s="261" t="s">
        <v>193</v>
      </c>
      <c r="AG3" s="261" t="s">
        <v>193</v>
      </c>
      <c r="AH3" s="261" t="s">
        <v>193</v>
      </c>
      <c r="AI3" s="261"/>
      <c r="AJ3" s="261" t="s">
        <v>193</v>
      </c>
      <c r="AK3" s="261" t="s">
        <v>193</v>
      </c>
      <c r="AL3" s="262" t="s">
        <v>193</v>
      </c>
      <c r="AM3" s="262" t="s">
        <v>193</v>
      </c>
      <c r="AN3" s="263" t="s">
        <v>193</v>
      </c>
      <c r="AO3" s="393"/>
    </row>
    <row r="4" spans="1:41" ht="31.5">
      <c r="A4" s="384"/>
      <c r="B4" s="264" t="s">
        <v>316</v>
      </c>
      <c r="C4" s="265" t="s">
        <v>134</v>
      </c>
      <c r="D4" s="265" t="s">
        <v>137</v>
      </c>
      <c r="E4" s="266">
        <v>244</v>
      </c>
      <c r="F4" s="266">
        <v>244</v>
      </c>
      <c r="G4" s="266">
        <v>244</v>
      </c>
      <c r="H4" s="266">
        <v>244</v>
      </c>
      <c r="I4" s="266">
        <v>244</v>
      </c>
      <c r="J4" s="266">
        <v>244</v>
      </c>
      <c r="K4" s="266">
        <v>244</v>
      </c>
      <c r="L4" s="266">
        <v>244</v>
      </c>
      <c r="M4" s="266">
        <v>244</v>
      </c>
      <c r="N4" s="266">
        <v>244</v>
      </c>
      <c r="O4" s="266">
        <v>244</v>
      </c>
      <c r="P4" s="266">
        <v>244</v>
      </c>
      <c r="Q4" s="266">
        <v>244</v>
      </c>
      <c r="R4" s="266">
        <v>244</v>
      </c>
      <c r="S4" s="266">
        <v>851</v>
      </c>
      <c r="T4" s="266">
        <v>852</v>
      </c>
      <c r="U4" s="266">
        <v>853</v>
      </c>
      <c r="V4" s="266">
        <v>244</v>
      </c>
      <c r="W4" s="266">
        <v>244</v>
      </c>
      <c r="X4" s="266">
        <v>244</v>
      </c>
      <c r="Y4" s="266">
        <v>244</v>
      </c>
      <c r="Z4" s="267">
        <v>140</v>
      </c>
      <c r="AA4" s="267">
        <v>244</v>
      </c>
      <c r="AB4" s="267">
        <v>510</v>
      </c>
      <c r="AC4" s="268" t="s">
        <v>134</v>
      </c>
      <c r="AD4" s="269">
        <v>112</v>
      </c>
      <c r="AE4" s="268" t="s">
        <v>137</v>
      </c>
      <c r="AF4" s="270">
        <v>244</v>
      </c>
      <c r="AG4" s="270">
        <v>244</v>
      </c>
      <c r="AH4" s="270">
        <v>244</v>
      </c>
      <c r="AI4" s="270"/>
      <c r="AJ4" s="270">
        <v>244</v>
      </c>
      <c r="AK4" s="270">
        <v>244</v>
      </c>
      <c r="AL4" s="271">
        <v>244</v>
      </c>
      <c r="AM4" s="271">
        <v>244</v>
      </c>
      <c r="AN4" s="272">
        <v>244</v>
      </c>
      <c r="AO4" s="393"/>
    </row>
    <row r="5" spans="1:41" ht="227.25">
      <c r="A5" s="384"/>
      <c r="B5" s="258" t="s">
        <v>317</v>
      </c>
      <c r="C5" s="273" t="s">
        <v>281</v>
      </c>
      <c r="D5" s="273" t="s">
        <v>283</v>
      </c>
      <c r="E5" s="259" t="s">
        <v>284</v>
      </c>
      <c r="F5" s="259" t="s">
        <v>285</v>
      </c>
      <c r="G5" s="325" t="s">
        <v>286</v>
      </c>
      <c r="H5" s="323" t="s">
        <v>287</v>
      </c>
      <c r="I5" s="326" t="s">
        <v>288</v>
      </c>
      <c r="J5" s="323" t="s">
        <v>289</v>
      </c>
      <c r="K5" s="323" t="s">
        <v>290</v>
      </c>
      <c r="L5" s="259" t="s">
        <v>291</v>
      </c>
      <c r="M5" s="323" t="s">
        <v>293</v>
      </c>
      <c r="N5" s="323" t="s">
        <v>293</v>
      </c>
      <c r="O5" s="323" t="s">
        <v>293</v>
      </c>
      <c r="P5" s="259" t="s">
        <v>294</v>
      </c>
      <c r="Q5" s="259" t="s">
        <v>352</v>
      </c>
      <c r="R5" s="259" t="s">
        <v>294</v>
      </c>
      <c r="S5" s="259" t="s">
        <v>295</v>
      </c>
      <c r="T5" s="259" t="s">
        <v>295</v>
      </c>
      <c r="U5" s="259" t="s">
        <v>295</v>
      </c>
      <c r="V5" s="259" t="s">
        <v>296</v>
      </c>
      <c r="W5" s="259" t="s">
        <v>297</v>
      </c>
      <c r="X5" s="259" t="s">
        <v>298</v>
      </c>
      <c r="Y5" s="259" t="s">
        <v>299</v>
      </c>
      <c r="Z5" s="260" t="s">
        <v>295</v>
      </c>
      <c r="AA5" s="260" t="s">
        <v>359</v>
      </c>
      <c r="AB5" s="260" t="s">
        <v>361</v>
      </c>
      <c r="AC5" s="261" t="s">
        <v>281</v>
      </c>
      <c r="AD5" s="261" t="s">
        <v>282</v>
      </c>
      <c r="AE5" s="261" t="s">
        <v>283</v>
      </c>
      <c r="AF5" s="261" t="s">
        <v>284</v>
      </c>
      <c r="AG5" s="261" t="s">
        <v>293</v>
      </c>
      <c r="AH5" s="261" t="s">
        <v>294</v>
      </c>
      <c r="AI5" s="328">
        <v>42862</v>
      </c>
      <c r="AJ5" s="261" t="s">
        <v>296</v>
      </c>
      <c r="AK5" s="261" t="s">
        <v>299</v>
      </c>
      <c r="AL5" s="262" t="s">
        <v>303</v>
      </c>
      <c r="AM5" s="262" t="s">
        <v>302</v>
      </c>
      <c r="AN5" s="274" t="s">
        <v>305</v>
      </c>
      <c r="AO5" s="393"/>
    </row>
    <row r="6" spans="1:41" ht="47.25">
      <c r="A6" s="385"/>
      <c r="B6" s="264" t="s">
        <v>318</v>
      </c>
      <c r="C6" s="275" t="s">
        <v>319</v>
      </c>
      <c r="D6" s="275" t="s">
        <v>320</v>
      </c>
      <c r="E6" s="275" t="s">
        <v>321</v>
      </c>
      <c r="F6" s="275">
        <v>2</v>
      </c>
      <c r="G6" s="324" t="s">
        <v>249</v>
      </c>
      <c r="H6" s="324" t="s">
        <v>322</v>
      </c>
      <c r="I6" s="324" t="s">
        <v>247</v>
      </c>
      <c r="J6" s="324" t="s">
        <v>323</v>
      </c>
      <c r="K6" s="324" t="s">
        <v>324</v>
      </c>
      <c r="L6" s="321" t="s">
        <v>325</v>
      </c>
      <c r="M6" s="324" t="s">
        <v>345</v>
      </c>
      <c r="N6" s="324" t="s">
        <v>346</v>
      </c>
      <c r="O6" s="324" t="s">
        <v>347</v>
      </c>
      <c r="P6" s="322">
        <v>26</v>
      </c>
      <c r="Q6" s="322" t="s">
        <v>154</v>
      </c>
      <c r="R6" s="322" t="s">
        <v>353</v>
      </c>
      <c r="S6" s="395">
        <v>29</v>
      </c>
      <c r="T6" s="395"/>
      <c r="U6" s="395"/>
      <c r="V6" s="322" t="s">
        <v>354</v>
      </c>
      <c r="W6" s="322">
        <v>34</v>
      </c>
      <c r="X6" s="266">
        <v>35</v>
      </c>
      <c r="Y6" s="266">
        <v>11</v>
      </c>
      <c r="Z6" s="267">
        <v>95</v>
      </c>
      <c r="AA6" s="387">
        <v>97</v>
      </c>
      <c r="AB6" s="389"/>
      <c r="AC6" s="270" t="s">
        <v>245</v>
      </c>
      <c r="AD6" s="270" t="s">
        <v>248</v>
      </c>
      <c r="AE6" s="270" t="s">
        <v>250</v>
      </c>
      <c r="AF6" s="270" t="s">
        <v>269</v>
      </c>
      <c r="AG6" s="270" t="s">
        <v>275</v>
      </c>
      <c r="AH6" s="270" t="s">
        <v>258</v>
      </c>
      <c r="AI6" s="322" t="s">
        <v>353</v>
      </c>
      <c r="AJ6" s="270" t="s">
        <v>262</v>
      </c>
      <c r="AK6" s="270" t="s">
        <v>265</v>
      </c>
      <c r="AL6" s="276" t="s">
        <v>326</v>
      </c>
      <c r="AM6" s="276" t="s">
        <v>327</v>
      </c>
      <c r="AN6" s="277" t="s">
        <v>328</v>
      </c>
      <c r="AO6" s="394"/>
    </row>
    <row r="7" spans="1:41" ht="47.25">
      <c r="A7" s="378" t="s">
        <v>329</v>
      </c>
      <c r="B7" s="264" t="s">
        <v>330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9">
        <f>SUM(C7:AN7)</f>
        <v>0</v>
      </c>
    </row>
    <row r="8" spans="1:41" ht="15.75">
      <c r="A8" s="379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79">
        <f aca="true" t="shared" si="0" ref="AO8:AO52">SUM(C8:AN8)</f>
        <v>0</v>
      </c>
    </row>
    <row r="9" spans="1:41" ht="15.75">
      <c r="A9" s="379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79">
        <f t="shared" si="0"/>
        <v>0</v>
      </c>
    </row>
    <row r="10" spans="1:41" ht="15.75">
      <c r="A10" s="379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79">
        <f t="shared" si="0"/>
        <v>0</v>
      </c>
    </row>
    <row r="11" spans="1:41" ht="15.75">
      <c r="A11" s="379"/>
      <c r="B11" s="282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79">
        <f t="shared" si="0"/>
        <v>0</v>
      </c>
    </row>
    <row r="12" spans="1:41" ht="15.75">
      <c r="A12" s="379"/>
      <c r="B12" s="282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>
        <v>3214.21</v>
      </c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79">
        <f t="shared" si="0"/>
        <v>3214.21</v>
      </c>
    </row>
    <row r="13" spans="1:41" ht="47.25">
      <c r="A13" s="380"/>
      <c r="B13" s="264" t="s">
        <v>331</v>
      </c>
      <c r="C13" s="283">
        <f>SUM(C7:C12)</f>
        <v>0</v>
      </c>
      <c r="D13" s="283">
        <f aca="true" t="shared" si="1" ref="D13:AN13">SUM(D7:D12)</f>
        <v>0</v>
      </c>
      <c r="E13" s="283">
        <f t="shared" si="1"/>
        <v>0</v>
      </c>
      <c r="F13" s="283">
        <f t="shared" si="1"/>
        <v>0</v>
      </c>
      <c r="G13" s="283">
        <f t="shared" si="1"/>
        <v>0</v>
      </c>
      <c r="H13" s="283">
        <f t="shared" si="1"/>
        <v>0</v>
      </c>
      <c r="I13" s="283">
        <f t="shared" si="1"/>
        <v>0</v>
      </c>
      <c r="J13" s="283">
        <f t="shared" si="1"/>
        <v>0</v>
      </c>
      <c r="K13" s="283">
        <f t="shared" si="1"/>
        <v>0</v>
      </c>
      <c r="L13" s="283">
        <f t="shared" si="1"/>
        <v>0</v>
      </c>
      <c r="M13" s="283">
        <f t="shared" si="1"/>
        <v>0</v>
      </c>
      <c r="N13" s="283">
        <f t="shared" si="1"/>
        <v>0</v>
      </c>
      <c r="O13" s="283">
        <f t="shared" si="1"/>
        <v>0</v>
      </c>
      <c r="P13" s="283">
        <f t="shared" si="1"/>
        <v>0</v>
      </c>
      <c r="Q13" s="283"/>
      <c r="R13" s="283"/>
      <c r="S13" s="283">
        <f t="shared" si="1"/>
        <v>0</v>
      </c>
      <c r="T13" s="283">
        <f t="shared" si="1"/>
        <v>0</v>
      </c>
      <c r="U13" s="283">
        <f t="shared" si="1"/>
        <v>0</v>
      </c>
      <c r="V13" s="283">
        <f t="shared" si="1"/>
        <v>0</v>
      </c>
      <c r="W13" s="283">
        <f t="shared" si="1"/>
        <v>0</v>
      </c>
      <c r="X13" s="283">
        <f t="shared" si="1"/>
        <v>0</v>
      </c>
      <c r="Y13" s="283">
        <f t="shared" si="1"/>
        <v>0</v>
      </c>
      <c r="Z13" s="284">
        <f t="shared" si="1"/>
        <v>0</v>
      </c>
      <c r="AA13" s="284">
        <f t="shared" si="1"/>
        <v>3214.21</v>
      </c>
      <c r="AB13" s="284">
        <f t="shared" si="1"/>
        <v>0</v>
      </c>
      <c r="AC13" s="285">
        <f t="shared" si="1"/>
        <v>0</v>
      </c>
      <c r="AD13" s="285">
        <f t="shared" si="1"/>
        <v>0</v>
      </c>
      <c r="AE13" s="285">
        <f t="shared" si="1"/>
        <v>0</v>
      </c>
      <c r="AF13" s="285">
        <f t="shared" si="1"/>
        <v>0</v>
      </c>
      <c r="AG13" s="285">
        <f t="shared" si="1"/>
        <v>0</v>
      </c>
      <c r="AH13" s="285">
        <f t="shared" si="1"/>
        <v>0</v>
      </c>
      <c r="AI13" s="285"/>
      <c r="AJ13" s="285">
        <f t="shared" si="1"/>
        <v>0</v>
      </c>
      <c r="AK13" s="285">
        <f t="shared" si="1"/>
        <v>0</v>
      </c>
      <c r="AL13" s="286">
        <f t="shared" si="1"/>
        <v>0</v>
      </c>
      <c r="AM13" s="286">
        <f t="shared" si="1"/>
        <v>0</v>
      </c>
      <c r="AN13" s="287">
        <f t="shared" si="1"/>
        <v>0</v>
      </c>
      <c r="AO13" s="279">
        <f t="shared" si="0"/>
        <v>3214.21</v>
      </c>
    </row>
    <row r="14" spans="1:41" ht="63">
      <c r="A14" s="381" t="s">
        <v>332</v>
      </c>
      <c r="B14" s="288" t="s">
        <v>333</v>
      </c>
      <c r="C14" s="341">
        <v>477379.03</v>
      </c>
      <c r="D14" s="341">
        <v>137313.06</v>
      </c>
      <c r="E14" s="341"/>
      <c r="F14" s="341">
        <v>24614</v>
      </c>
      <c r="G14" s="341">
        <v>61053.1</v>
      </c>
      <c r="H14" s="341"/>
      <c r="I14" s="341">
        <v>143921.4</v>
      </c>
      <c r="J14" s="341"/>
      <c r="K14" s="341"/>
      <c r="L14" s="341"/>
      <c r="M14" s="341">
        <v>10080</v>
      </c>
      <c r="N14" s="341">
        <v>81559.21</v>
      </c>
      <c r="O14" s="341">
        <v>56108.5</v>
      </c>
      <c r="P14" s="341">
        <v>19677.16</v>
      </c>
      <c r="Q14" s="341">
        <v>30000</v>
      </c>
      <c r="R14" s="341">
        <v>1887</v>
      </c>
      <c r="S14" s="341">
        <v>22202</v>
      </c>
      <c r="T14" s="341"/>
      <c r="U14" s="341"/>
      <c r="V14" s="341">
        <v>20040</v>
      </c>
      <c r="W14" s="341"/>
      <c r="X14" s="341"/>
      <c r="Y14" s="341">
        <v>21383</v>
      </c>
      <c r="Z14" s="341">
        <v>500</v>
      </c>
      <c r="AA14" s="341"/>
      <c r="AB14" s="341">
        <v>28177.95</v>
      </c>
      <c r="AC14" s="341">
        <v>3887842.38</v>
      </c>
      <c r="AD14" s="341"/>
      <c r="AE14" s="341">
        <v>1129113.83</v>
      </c>
      <c r="AF14" s="341">
        <v>34322.41</v>
      </c>
      <c r="AG14" s="341"/>
      <c r="AH14" s="341">
        <v>299769.63</v>
      </c>
      <c r="AI14" s="341">
        <v>3795.19</v>
      </c>
      <c r="AJ14" s="341">
        <v>96234</v>
      </c>
      <c r="AK14" s="341">
        <v>19099.43</v>
      </c>
      <c r="AL14" s="341"/>
      <c r="AM14" s="341"/>
      <c r="AN14" s="341"/>
      <c r="AO14" s="342">
        <f t="shared" si="0"/>
        <v>6606072.28</v>
      </c>
    </row>
    <row r="15" spans="1:41" ht="15.75">
      <c r="A15" s="381"/>
      <c r="B15" s="280">
        <v>43437</v>
      </c>
      <c r="C15" s="281"/>
      <c r="D15" s="289"/>
      <c r="E15" s="281"/>
      <c r="F15" s="281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9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>
        <v>31195.71</v>
      </c>
      <c r="AI15" s="317"/>
      <c r="AJ15" s="317"/>
      <c r="AK15" s="317"/>
      <c r="AL15" s="281"/>
      <c r="AM15" s="281"/>
      <c r="AN15" s="281"/>
      <c r="AO15" s="279">
        <f t="shared" si="0"/>
        <v>31195.71</v>
      </c>
    </row>
    <row r="16" spans="1:41" ht="15.75">
      <c r="A16" s="381"/>
      <c r="B16" s="280">
        <v>43440</v>
      </c>
      <c r="C16" s="281">
        <v>30209.5</v>
      </c>
      <c r="D16" s="289">
        <v>15978.67</v>
      </c>
      <c r="E16" s="281"/>
      <c r="F16" s="281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>
        <v>214281.94</v>
      </c>
      <c r="AD16" s="317"/>
      <c r="AE16" s="317">
        <v>108805.12</v>
      </c>
      <c r="AF16" s="317"/>
      <c r="AG16" s="317"/>
      <c r="AH16" s="317"/>
      <c r="AI16" s="317"/>
      <c r="AJ16" s="317"/>
      <c r="AK16" s="317"/>
      <c r="AL16" s="281"/>
      <c r="AM16" s="281"/>
      <c r="AN16" s="281"/>
      <c r="AO16" s="279">
        <f t="shared" si="0"/>
        <v>369275.23</v>
      </c>
    </row>
    <row r="17" spans="1:41" ht="15.75">
      <c r="A17" s="381"/>
      <c r="B17" s="280">
        <v>43441</v>
      </c>
      <c r="C17" s="281"/>
      <c r="D17" s="289"/>
      <c r="E17" s="281"/>
      <c r="F17" s="281"/>
      <c r="G17" s="317">
        <v>2562.39</v>
      </c>
      <c r="H17" s="317"/>
      <c r="I17" s="317"/>
      <c r="J17" s="317"/>
      <c r="K17" s="317"/>
      <c r="L17" s="317"/>
      <c r="M17" s="317">
        <v>1008</v>
      </c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20"/>
      <c r="AE17" s="317"/>
      <c r="AF17" s="317">
        <v>3439.58</v>
      </c>
      <c r="AG17" s="317"/>
      <c r="AH17" s="317">
        <f>28505.97+2470.09</f>
        <v>30976.06</v>
      </c>
      <c r="AI17" s="317"/>
      <c r="AJ17" s="317">
        <v>17640</v>
      </c>
      <c r="AK17" s="317">
        <v>16170.48</v>
      </c>
      <c r="AL17" s="281"/>
      <c r="AM17" s="281"/>
      <c r="AN17" s="281"/>
      <c r="AO17" s="279">
        <f t="shared" si="0"/>
        <v>71796.51</v>
      </c>
    </row>
    <row r="18" spans="1:41" ht="15.75">
      <c r="A18" s="381"/>
      <c r="B18" s="280">
        <v>43444</v>
      </c>
      <c r="C18" s="281"/>
      <c r="D18" s="289"/>
      <c r="E18" s="281"/>
      <c r="F18" s="281"/>
      <c r="G18" s="317"/>
      <c r="H18" s="317"/>
      <c r="I18" s="317"/>
      <c r="J18" s="317"/>
      <c r="K18" s="317"/>
      <c r="L18" s="317"/>
      <c r="M18" s="317"/>
      <c r="N18" s="317">
        <v>2000</v>
      </c>
      <c r="O18" s="317">
        <f>3621+895</f>
        <v>4516</v>
      </c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281"/>
      <c r="AM18" s="281"/>
      <c r="AN18" s="281"/>
      <c r="AO18" s="279">
        <f t="shared" si="0"/>
        <v>6516</v>
      </c>
    </row>
    <row r="19" spans="1:41" ht="15.75">
      <c r="A19" s="381"/>
      <c r="B19" s="280">
        <v>43445</v>
      </c>
      <c r="C19" s="281"/>
      <c r="D19" s="281"/>
      <c r="E19" s="281"/>
      <c r="F19" s="281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>
        <v>660</v>
      </c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281"/>
      <c r="AM19" s="281"/>
      <c r="AN19" s="281"/>
      <c r="AO19" s="279">
        <f t="shared" si="0"/>
        <v>660</v>
      </c>
    </row>
    <row r="20" spans="1:41" ht="15.75">
      <c r="A20" s="381"/>
      <c r="B20" s="280">
        <v>43446</v>
      </c>
      <c r="C20" s="281"/>
      <c r="D20" s="317"/>
      <c r="E20" s="317"/>
      <c r="F20" s="281"/>
      <c r="G20" s="317"/>
      <c r="H20" s="317"/>
      <c r="I20" s="317"/>
      <c r="J20" s="317"/>
      <c r="K20" s="317"/>
      <c r="L20" s="317"/>
      <c r="M20" s="317">
        <v>1008</v>
      </c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>
        <v>4048</v>
      </c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281"/>
      <c r="AM20" s="281"/>
      <c r="AN20" s="281"/>
      <c r="AO20" s="279">
        <f t="shared" si="0"/>
        <v>5056</v>
      </c>
    </row>
    <row r="21" spans="1:41" ht="15.75">
      <c r="A21" s="381"/>
      <c r="B21" s="280">
        <v>43447</v>
      </c>
      <c r="C21" s="281"/>
      <c r="D21" s="281"/>
      <c r="E21" s="281"/>
      <c r="F21" s="281">
        <v>7056</v>
      </c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>
        <v>4250</v>
      </c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281"/>
      <c r="AM21" s="281"/>
      <c r="AN21" s="281"/>
      <c r="AO21" s="279">
        <f t="shared" si="0"/>
        <v>11306</v>
      </c>
    </row>
    <row r="22" spans="1:41" ht="15.75">
      <c r="A22" s="381"/>
      <c r="B22" s="280">
        <v>43451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>
        <v>2000</v>
      </c>
      <c r="O22" s="281">
        <f>3621+895</f>
        <v>4516</v>
      </c>
      <c r="P22" s="281"/>
      <c r="Q22" s="281">
        <v>10000</v>
      </c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79">
        <f t="shared" si="0"/>
        <v>16516</v>
      </c>
    </row>
    <row r="23" spans="1:41" ht="15.75">
      <c r="A23" s="381"/>
      <c r="B23" s="280">
        <v>43452</v>
      </c>
      <c r="C23" s="281"/>
      <c r="D23" s="281"/>
      <c r="E23" s="281"/>
      <c r="F23" s="281"/>
      <c r="G23" s="281">
        <v>3555.34</v>
      </c>
      <c r="H23" s="281"/>
      <c r="I23" s="281">
        <v>20037.28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>
        <v>3432.5</v>
      </c>
      <c r="AG23" s="281"/>
      <c r="AH23" s="281">
        <f>28295.01+2470.09</f>
        <v>30765.1</v>
      </c>
      <c r="AI23" s="281"/>
      <c r="AJ23" s="281"/>
      <c r="AK23" s="281"/>
      <c r="AL23" s="281"/>
      <c r="AM23" s="281"/>
      <c r="AN23" s="281"/>
      <c r="AO23" s="279">
        <f t="shared" si="0"/>
        <v>57790.22</v>
      </c>
    </row>
    <row r="24" spans="1:41" ht="15.75">
      <c r="A24" s="381"/>
      <c r="B24" s="280">
        <v>43453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>
        <v>0.48</v>
      </c>
      <c r="Z24" s="281"/>
      <c r="AA24" s="281"/>
      <c r="AB24" s="281"/>
      <c r="AC24" s="281"/>
      <c r="AD24" s="281"/>
      <c r="AE24" s="281"/>
      <c r="AF24" s="281"/>
      <c r="AG24" s="281"/>
      <c r="AH24" s="281">
        <v>839.1</v>
      </c>
      <c r="AI24" s="281"/>
      <c r="AJ24" s="281"/>
      <c r="AK24" s="281"/>
      <c r="AL24" s="281"/>
      <c r="AM24" s="281"/>
      <c r="AN24" s="281"/>
      <c r="AO24" s="279">
        <f t="shared" si="0"/>
        <v>839.58</v>
      </c>
    </row>
    <row r="25" spans="1:41" ht="15.75">
      <c r="A25" s="381"/>
      <c r="B25" s="280">
        <v>43454</v>
      </c>
      <c r="C25" s="281">
        <v>52909.5</v>
      </c>
      <c r="D25" s="281">
        <v>15978.67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>
        <v>518304.29</v>
      </c>
      <c r="AD25" s="281"/>
      <c r="AE25" s="281">
        <v>156527.92</v>
      </c>
      <c r="AF25" s="281"/>
      <c r="AG25" s="281"/>
      <c r="AH25" s="281"/>
      <c r="AI25" s="281"/>
      <c r="AJ25" s="281"/>
      <c r="AK25" s="281"/>
      <c r="AL25" s="281"/>
      <c r="AM25" s="281"/>
      <c r="AN25" s="281"/>
      <c r="AO25" s="279">
        <f t="shared" si="0"/>
        <v>743720.38</v>
      </c>
    </row>
    <row r="26" spans="1:41" ht="15.75">
      <c r="A26" s="381"/>
      <c r="B26" s="280">
        <v>43459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343">
        <v>2879.07</v>
      </c>
      <c r="AA26" s="281"/>
      <c r="AB26" s="281"/>
      <c r="AC26" s="281"/>
      <c r="AD26" s="281"/>
      <c r="AE26" s="281"/>
      <c r="AF26" s="281"/>
      <c r="AG26" s="281"/>
      <c r="AH26" s="281"/>
      <c r="AI26" s="281">
        <v>900</v>
      </c>
      <c r="AJ26" s="281"/>
      <c r="AK26" s="281">
        <v>8225.33</v>
      </c>
      <c r="AL26" s="281"/>
      <c r="AM26" s="281"/>
      <c r="AN26" s="281"/>
      <c r="AO26" s="279">
        <f t="shared" si="0"/>
        <v>12004.4</v>
      </c>
    </row>
    <row r="27" spans="1:41" ht="15.75">
      <c r="A27" s="381"/>
      <c r="B27" s="280">
        <v>43460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>
        <v>9900</v>
      </c>
      <c r="W27" s="281"/>
      <c r="X27" s="281"/>
      <c r="Y27" s="281">
        <f>5962+10000+27726.71</f>
        <v>43688.71</v>
      </c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79">
        <f t="shared" si="0"/>
        <v>53588.71</v>
      </c>
    </row>
    <row r="28" spans="1:41" ht="15.75">
      <c r="A28" s="381"/>
      <c r="B28" s="280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79">
        <f t="shared" si="0"/>
        <v>0</v>
      </c>
    </row>
    <row r="29" spans="1:41" ht="15.75">
      <c r="A29" s="381"/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79">
        <f t="shared" si="0"/>
        <v>0</v>
      </c>
    </row>
    <row r="30" spans="1:41" s="315" customFormat="1" ht="63">
      <c r="A30" s="381"/>
      <c r="B30" s="314" t="s">
        <v>334</v>
      </c>
      <c r="C30" s="336">
        <f aca="true" t="shared" si="2" ref="C30:AN30">SUM(C15:C29)</f>
        <v>83119</v>
      </c>
      <c r="D30" s="336">
        <f t="shared" si="2"/>
        <v>31957.34</v>
      </c>
      <c r="E30" s="336">
        <f t="shared" si="2"/>
        <v>0</v>
      </c>
      <c r="F30" s="336">
        <f t="shared" si="2"/>
        <v>7056</v>
      </c>
      <c r="G30" s="336">
        <f t="shared" si="2"/>
        <v>6117.73</v>
      </c>
      <c r="H30" s="336">
        <f t="shared" si="2"/>
        <v>0</v>
      </c>
      <c r="I30" s="336">
        <f t="shared" si="2"/>
        <v>20037.28</v>
      </c>
      <c r="J30" s="336">
        <f t="shared" si="2"/>
        <v>0</v>
      </c>
      <c r="K30" s="336">
        <f t="shared" si="2"/>
        <v>0</v>
      </c>
      <c r="L30" s="336">
        <f t="shared" si="2"/>
        <v>0</v>
      </c>
      <c r="M30" s="336">
        <f t="shared" si="2"/>
        <v>2016</v>
      </c>
      <c r="N30" s="336">
        <f t="shared" si="2"/>
        <v>4000</v>
      </c>
      <c r="O30" s="336">
        <f t="shared" si="2"/>
        <v>9032</v>
      </c>
      <c r="P30" s="336">
        <f t="shared" si="2"/>
        <v>0</v>
      </c>
      <c r="Q30" s="336">
        <f t="shared" si="2"/>
        <v>10000</v>
      </c>
      <c r="R30" s="336">
        <f t="shared" si="2"/>
        <v>0</v>
      </c>
      <c r="S30" s="336">
        <f t="shared" si="2"/>
        <v>0</v>
      </c>
      <c r="T30" s="336">
        <f t="shared" si="2"/>
        <v>0</v>
      </c>
      <c r="U30" s="336">
        <f t="shared" si="2"/>
        <v>0</v>
      </c>
      <c r="V30" s="336">
        <f t="shared" si="2"/>
        <v>14150</v>
      </c>
      <c r="W30" s="336">
        <f>SUM(W16:W29)</f>
        <v>0</v>
      </c>
      <c r="X30" s="336">
        <f t="shared" si="2"/>
        <v>0</v>
      </c>
      <c r="Y30" s="336">
        <f t="shared" si="2"/>
        <v>48397.19</v>
      </c>
      <c r="Z30" s="336">
        <f t="shared" si="2"/>
        <v>2879.07</v>
      </c>
      <c r="AA30" s="336">
        <f t="shared" si="2"/>
        <v>0</v>
      </c>
      <c r="AB30" s="336">
        <f t="shared" si="2"/>
        <v>0</v>
      </c>
      <c r="AC30" s="336">
        <f t="shared" si="2"/>
        <v>732586.23</v>
      </c>
      <c r="AD30" s="336">
        <f t="shared" si="2"/>
        <v>0</v>
      </c>
      <c r="AE30" s="336">
        <f t="shared" si="2"/>
        <v>265333.04000000004</v>
      </c>
      <c r="AF30" s="336">
        <f t="shared" si="2"/>
        <v>6872.08</v>
      </c>
      <c r="AG30" s="336">
        <f t="shared" si="2"/>
        <v>0</v>
      </c>
      <c r="AH30" s="336">
        <f t="shared" si="2"/>
        <v>93775.97</v>
      </c>
      <c r="AI30" s="336">
        <f t="shared" si="2"/>
        <v>900</v>
      </c>
      <c r="AJ30" s="336">
        <f t="shared" si="2"/>
        <v>17640</v>
      </c>
      <c r="AK30" s="336">
        <f t="shared" si="2"/>
        <v>24395.809999999998</v>
      </c>
      <c r="AL30" s="336">
        <f t="shared" si="2"/>
        <v>0</v>
      </c>
      <c r="AM30" s="336">
        <f t="shared" si="2"/>
        <v>0</v>
      </c>
      <c r="AN30" s="336">
        <f t="shared" si="2"/>
        <v>0</v>
      </c>
      <c r="AO30" s="337">
        <f t="shared" si="0"/>
        <v>1380264.74</v>
      </c>
    </row>
    <row r="31" spans="1:41" s="315" customFormat="1" ht="63">
      <c r="A31" s="381"/>
      <c r="B31" s="314" t="s">
        <v>335</v>
      </c>
      <c r="C31" s="340">
        <f aca="true" t="shared" si="3" ref="C31:AN31">C30+C14</f>
        <v>560498.03</v>
      </c>
      <c r="D31" s="340">
        <f t="shared" si="3"/>
        <v>169270.4</v>
      </c>
      <c r="E31" s="340">
        <f t="shared" si="3"/>
        <v>0</v>
      </c>
      <c r="F31" s="340">
        <f t="shared" si="3"/>
        <v>31670</v>
      </c>
      <c r="G31" s="340">
        <f t="shared" si="3"/>
        <v>67170.83</v>
      </c>
      <c r="H31" s="340">
        <f t="shared" si="3"/>
        <v>0</v>
      </c>
      <c r="I31" s="340">
        <f t="shared" si="3"/>
        <v>163958.68</v>
      </c>
      <c r="J31" s="340">
        <f t="shared" si="3"/>
        <v>0</v>
      </c>
      <c r="K31" s="340">
        <f t="shared" si="3"/>
        <v>0</v>
      </c>
      <c r="L31" s="340">
        <f t="shared" si="3"/>
        <v>0</v>
      </c>
      <c r="M31" s="340">
        <f t="shared" si="3"/>
        <v>12096</v>
      </c>
      <c r="N31" s="340">
        <f t="shared" si="3"/>
        <v>85559.21</v>
      </c>
      <c r="O31" s="340">
        <f t="shared" si="3"/>
        <v>65140.5</v>
      </c>
      <c r="P31" s="340">
        <f t="shared" si="3"/>
        <v>19677.16</v>
      </c>
      <c r="Q31" s="340">
        <f t="shared" si="3"/>
        <v>40000</v>
      </c>
      <c r="R31" s="340">
        <f t="shared" si="3"/>
        <v>1887</v>
      </c>
      <c r="S31" s="340">
        <f t="shared" si="3"/>
        <v>22202</v>
      </c>
      <c r="T31" s="340">
        <f t="shared" si="3"/>
        <v>0</v>
      </c>
      <c r="U31" s="340">
        <f t="shared" si="3"/>
        <v>0</v>
      </c>
      <c r="V31" s="340">
        <f t="shared" si="3"/>
        <v>34190</v>
      </c>
      <c r="W31" s="340">
        <f t="shared" si="3"/>
        <v>0</v>
      </c>
      <c r="X31" s="340">
        <f t="shared" si="3"/>
        <v>0</v>
      </c>
      <c r="Y31" s="340">
        <f t="shared" si="3"/>
        <v>69780.19</v>
      </c>
      <c r="Z31" s="340">
        <f t="shared" si="3"/>
        <v>3379.07</v>
      </c>
      <c r="AA31" s="340">
        <f>AA30+AA14</f>
        <v>0</v>
      </c>
      <c r="AB31" s="340">
        <f t="shared" si="3"/>
        <v>28177.95</v>
      </c>
      <c r="AC31" s="340">
        <f t="shared" si="3"/>
        <v>4620428.609999999</v>
      </c>
      <c r="AD31" s="340">
        <f t="shared" si="3"/>
        <v>0</v>
      </c>
      <c r="AE31" s="340">
        <f t="shared" si="3"/>
        <v>1394446.87</v>
      </c>
      <c r="AF31" s="340">
        <f t="shared" si="3"/>
        <v>41194.490000000005</v>
      </c>
      <c r="AG31" s="340">
        <f t="shared" si="3"/>
        <v>0</v>
      </c>
      <c r="AH31" s="340">
        <f t="shared" si="3"/>
        <v>393545.6</v>
      </c>
      <c r="AI31" s="340">
        <f t="shared" si="3"/>
        <v>4695.1900000000005</v>
      </c>
      <c r="AJ31" s="340">
        <f t="shared" si="3"/>
        <v>113874</v>
      </c>
      <c r="AK31" s="340">
        <f t="shared" si="3"/>
        <v>43495.24</v>
      </c>
      <c r="AL31" s="340">
        <f t="shared" si="3"/>
        <v>0</v>
      </c>
      <c r="AM31" s="340">
        <f t="shared" si="3"/>
        <v>0</v>
      </c>
      <c r="AN31" s="340">
        <f t="shared" si="3"/>
        <v>0</v>
      </c>
      <c r="AO31" s="333">
        <f t="shared" si="0"/>
        <v>7986337.02</v>
      </c>
    </row>
    <row r="32" spans="1:41" ht="47.25">
      <c r="A32" s="381"/>
      <c r="B32" s="290" t="s">
        <v>336</v>
      </c>
      <c r="C32" s="283">
        <f>C13-C31</f>
        <v>-560498.03</v>
      </c>
      <c r="D32" s="283">
        <f aca="true" t="shared" si="4" ref="D32:Y32">D13-D31</f>
        <v>-169270.4</v>
      </c>
      <c r="E32" s="283">
        <f t="shared" si="4"/>
        <v>0</v>
      </c>
      <c r="F32" s="283">
        <f t="shared" si="4"/>
        <v>-31670</v>
      </c>
      <c r="G32" s="283">
        <f t="shared" si="4"/>
        <v>-67170.83</v>
      </c>
      <c r="H32" s="283">
        <f t="shared" si="4"/>
        <v>0</v>
      </c>
      <c r="I32" s="283">
        <f t="shared" si="4"/>
        <v>-163958.68</v>
      </c>
      <c r="J32" s="283">
        <f t="shared" si="4"/>
        <v>0</v>
      </c>
      <c r="K32" s="283">
        <f t="shared" si="4"/>
        <v>0</v>
      </c>
      <c r="L32" s="283">
        <f t="shared" si="4"/>
        <v>0</v>
      </c>
      <c r="M32" s="283">
        <f t="shared" si="4"/>
        <v>-12096</v>
      </c>
      <c r="N32" s="283">
        <f t="shared" si="4"/>
        <v>-85559.21</v>
      </c>
      <c r="O32" s="283">
        <f t="shared" si="4"/>
        <v>-65140.5</v>
      </c>
      <c r="P32" s="283">
        <f t="shared" si="4"/>
        <v>-19677.16</v>
      </c>
      <c r="Q32" s="283">
        <f t="shared" si="4"/>
        <v>-40000</v>
      </c>
      <c r="R32" s="283">
        <f t="shared" si="4"/>
        <v>-1887</v>
      </c>
      <c r="S32" s="283">
        <f t="shared" si="4"/>
        <v>-22202</v>
      </c>
      <c r="T32" s="283">
        <f t="shared" si="4"/>
        <v>0</v>
      </c>
      <c r="U32" s="283">
        <f t="shared" si="4"/>
        <v>0</v>
      </c>
      <c r="V32" s="283">
        <f t="shared" si="4"/>
        <v>-34190</v>
      </c>
      <c r="W32" s="283">
        <f t="shared" si="4"/>
        <v>0</v>
      </c>
      <c r="X32" s="283">
        <f t="shared" si="4"/>
        <v>0</v>
      </c>
      <c r="Y32" s="283">
        <f t="shared" si="4"/>
        <v>-69780.19</v>
      </c>
      <c r="Z32" s="284">
        <f>Z13-Z31</f>
        <v>-3379.07</v>
      </c>
      <c r="AA32" s="284">
        <f>AA13+AA31</f>
        <v>3214.21</v>
      </c>
      <c r="AB32" s="284">
        <f>AB13-AB31</f>
        <v>-28177.95</v>
      </c>
      <c r="AC32" s="285">
        <f>AC13-AC31</f>
        <v>-4620428.609999999</v>
      </c>
      <c r="AD32" s="285">
        <f aca="true" t="shared" si="5" ref="AD32:AK32">AD13-AD31</f>
        <v>0</v>
      </c>
      <c r="AE32" s="285">
        <f t="shared" si="5"/>
        <v>-1394446.87</v>
      </c>
      <c r="AF32" s="285">
        <f t="shared" si="5"/>
        <v>-41194.490000000005</v>
      </c>
      <c r="AG32" s="285">
        <f t="shared" si="5"/>
        <v>0</v>
      </c>
      <c r="AH32" s="285">
        <f>AH13-AH31</f>
        <v>-393545.6</v>
      </c>
      <c r="AI32" s="285"/>
      <c r="AJ32" s="285">
        <f t="shared" si="5"/>
        <v>-113874</v>
      </c>
      <c r="AK32" s="285">
        <f t="shared" si="5"/>
        <v>-43495.24</v>
      </c>
      <c r="AL32" s="286">
        <f>AL13-AL31</f>
        <v>0</v>
      </c>
      <c r="AM32" s="286">
        <f>AM13-AM31</f>
        <v>0</v>
      </c>
      <c r="AN32" s="287">
        <f>AN13-AN31</f>
        <v>0</v>
      </c>
      <c r="AO32" s="279">
        <f t="shared" si="0"/>
        <v>-7978427.619999999</v>
      </c>
    </row>
    <row r="33" spans="1:41" ht="63">
      <c r="A33" s="378" t="s">
        <v>337</v>
      </c>
      <c r="B33" s="291" t="s">
        <v>338</v>
      </c>
      <c r="C33" s="338">
        <v>477379.03</v>
      </c>
      <c r="D33" s="338">
        <v>137313.06</v>
      </c>
      <c r="E33" s="338"/>
      <c r="F33" s="338">
        <v>24614</v>
      </c>
      <c r="G33" s="338">
        <v>61053.1</v>
      </c>
      <c r="H33" s="338"/>
      <c r="I33" s="338">
        <v>143921.4</v>
      </c>
      <c r="J33" s="338"/>
      <c r="K33" s="338"/>
      <c r="L33" s="338"/>
      <c r="M33" s="338">
        <v>10080</v>
      </c>
      <c r="N33" s="338">
        <v>33063.21</v>
      </c>
      <c r="O33" s="338">
        <v>56108.5</v>
      </c>
      <c r="P33" s="338">
        <v>19677.16</v>
      </c>
      <c r="Q33" s="338">
        <v>30000</v>
      </c>
      <c r="R33" s="338">
        <v>1887</v>
      </c>
      <c r="S33" s="338">
        <v>22202</v>
      </c>
      <c r="T33" s="338"/>
      <c r="U33" s="338"/>
      <c r="V33" s="338">
        <v>20040</v>
      </c>
      <c r="W33" s="338"/>
      <c r="X33" s="338"/>
      <c r="Y33" s="338">
        <v>21383</v>
      </c>
      <c r="Z33" s="338">
        <v>500</v>
      </c>
      <c r="AA33" s="338">
        <v>3214.21</v>
      </c>
      <c r="AB33" s="338">
        <v>6031.25</v>
      </c>
      <c r="AC33" s="338">
        <v>3887842.38</v>
      </c>
      <c r="AD33" s="338"/>
      <c r="AE33" s="338">
        <v>1129113.83</v>
      </c>
      <c r="AF33" s="338">
        <v>34322.41</v>
      </c>
      <c r="AG33" s="338"/>
      <c r="AH33" s="338">
        <v>299769.63</v>
      </c>
      <c r="AI33" s="338">
        <v>3795.19</v>
      </c>
      <c r="AJ33" s="338">
        <v>96234</v>
      </c>
      <c r="AK33" s="338">
        <v>19099.43</v>
      </c>
      <c r="AL33" s="338"/>
      <c r="AM33" s="338"/>
      <c r="AN33" s="338"/>
      <c r="AO33" s="339">
        <f t="shared" si="0"/>
        <v>6538643.79</v>
      </c>
    </row>
    <row r="34" spans="1:41" ht="15.75">
      <c r="A34" s="379"/>
      <c r="B34" s="280">
        <v>43437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>
        <v>48496</v>
      </c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>
        <v>22146.7</v>
      </c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79">
        <f t="shared" si="0"/>
        <v>70642.7</v>
      </c>
    </row>
    <row r="35" spans="1:41" ht="15.75">
      <c r="A35" s="379"/>
      <c r="B35" s="280">
        <v>43439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310"/>
      <c r="AD35" s="281"/>
      <c r="AE35" s="281"/>
      <c r="AF35" s="281"/>
      <c r="AG35" s="281"/>
      <c r="AH35" s="281">
        <v>31195.71</v>
      </c>
      <c r="AI35" s="281"/>
      <c r="AJ35" s="281"/>
      <c r="AK35" s="281"/>
      <c r="AL35" s="281"/>
      <c r="AM35" s="281"/>
      <c r="AN35" s="281"/>
      <c r="AO35" s="279">
        <f t="shared" si="0"/>
        <v>31195.71</v>
      </c>
    </row>
    <row r="36" spans="1:41" ht="15.75">
      <c r="A36" s="379"/>
      <c r="B36" s="280">
        <v>43444</v>
      </c>
      <c r="C36" s="310">
        <f>22802.41+6878+529.09</f>
        <v>30209.5</v>
      </c>
      <c r="D36" s="281">
        <f>11640.09+2698.38+1534.38+105.82</f>
        <v>15978.670000000002</v>
      </c>
      <c r="E36" s="281"/>
      <c r="F36" s="281"/>
      <c r="G36" s="281">
        <v>2562.39</v>
      </c>
      <c r="H36" s="281"/>
      <c r="I36" s="281"/>
      <c r="J36" s="281"/>
      <c r="K36" s="281"/>
      <c r="L36" s="281"/>
      <c r="M36" s="281">
        <v>1008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310">
        <f>162135.03+44109+3420.99+4616.92</f>
        <v>214281.94</v>
      </c>
      <c r="AD36" s="281"/>
      <c r="AE36" s="281">
        <f>79262+18374.38+10448.18+720.56</f>
        <v>108805.12</v>
      </c>
      <c r="AF36" s="281">
        <v>3439.58</v>
      </c>
      <c r="AG36" s="281"/>
      <c r="AH36" s="281">
        <f>28505.97+2470.09</f>
        <v>30976.06</v>
      </c>
      <c r="AI36" s="281"/>
      <c r="AJ36" s="281">
        <v>17640</v>
      </c>
      <c r="AK36" s="281">
        <v>16170.48</v>
      </c>
      <c r="AL36" s="281"/>
      <c r="AM36" s="281"/>
      <c r="AN36" s="281"/>
      <c r="AO36" s="279">
        <f t="shared" si="0"/>
        <v>441071.74</v>
      </c>
    </row>
    <row r="37" spans="1:41" ht="15.75">
      <c r="A37" s="379"/>
      <c r="B37" s="280">
        <v>43445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>
        <v>2000</v>
      </c>
      <c r="O37" s="281">
        <f>3621+895</f>
        <v>4516</v>
      </c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310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79">
        <f t="shared" si="0"/>
        <v>6516</v>
      </c>
    </row>
    <row r="38" spans="1:41" ht="15.75">
      <c r="A38" s="379"/>
      <c r="B38" s="280">
        <v>43446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>
        <v>660</v>
      </c>
      <c r="Z38" s="281"/>
      <c r="AA38" s="281"/>
      <c r="AB38" s="281"/>
      <c r="AC38" s="310"/>
      <c r="AD38" s="281"/>
      <c r="AE38" s="281"/>
      <c r="AF38" s="281"/>
      <c r="AG38" s="281"/>
      <c r="AH38" s="281"/>
      <c r="AI38" s="281"/>
      <c r="AJ38" s="317"/>
      <c r="AK38" s="281"/>
      <c r="AL38" s="281"/>
      <c r="AM38" s="281"/>
      <c r="AN38" s="281"/>
      <c r="AO38" s="279">
        <f t="shared" si="0"/>
        <v>660</v>
      </c>
    </row>
    <row r="39" spans="1:41" ht="17.25" customHeight="1">
      <c r="A39" s="379"/>
      <c r="B39" s="280">
        <v>43447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>
        <v>4250</v>
      </c>
      <c r="W39" s="281"/>
      <c r="X39" s="281"/>
      <c r="Y39" s="281"/>
      <c r="Z39" s="281"/>
      <c r="AA39" s="281"/>
      <c r="AB39" s="281"/>
      <c r="AC39" s="310"/>
      <c r="AD39" s="281"/>
      <c r="AE39" s="281"/>
      <c r="AF39" s="281"/>
      <c r="AG39" s="281"/>
      <c r="AH39" s="281"/>
      <c r="AI39" s="281"/>
      <c r="AJ39" s="317"/>
      <c r="AK39" s="281"/>
      <c r="AL39" s="281"/>
      <c r="AM39" s="281"/>
      <c r="AN39" s="281"/>
      <c r="AO39" s="279">
        <f t="shared" si="0"/>
        <v>4250</v>
      </c>
    </row>
    <row r="40" spans="1:41" ht="15.75">
      <c r="A40" s="379"/>
      <c r="B40" s="280">
        <v>43448</v>
      </c>
      <c r="C40" s="281"/>
      <c r="D40" s="281"/>
      <c r="E40" s="281"/>
      <c r="F40" s="281">
        <v>7056</v>
      </c>
      <c r="G40" s="281"/>
      <c r="H40" s="281"/>
      <c r="I40" s="281"/>
      <c r="J40" s="281"/>
      <c r="K40" s="281"/>
      <c r="L40" s="281"/>
      <c r="M40" s="281">
        <v>1008</v>
      </c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310"/>
      <c r="AD40" s="281"/>
      <c r="AE40" s="310"/>
      <c r="AF40" s="281"/>
      <c r="AG40" s="281"/>
      <c r="AH40" s="281"/>
      <c r="AI40" s="281"/>
      <c r="AJ40" s="317"/>
      <c r="AK40" s="281"/>
      <c r="AL40" s="281"/>
      <c r="AM40" s="281"/>
      <c r="AN40" s="281"/>
      <c r="AO40" s="279">
        <f t="shared" si="0"/>
        <v>8064</v>
      </c>
    </row>
    <row r="41" spans="1:41" ht="15.75">
      <c r="A41" s="379"/>
      <c r="B41" s="280">
        <v>43452</v>
      </c>
      <c r="C41" s="281"/>
      <c r="D41" s="317"/>
      <c r="E41" s="317"/>
      <c r="F41" s="317"/>
      <c r="G41" s="317"/>
      <c r="H41" s="317"/>
      <c r="I41" s="317"/>
      <c r="J41" s="281"/>
      <c r="K41" s="281"/>
      <c r="L41" s="281"/>
      <c r="M41" s="281"/>
      <c r="N41" s="281">
        <v>2000</v>
      </c>
      <c r="O41" s="317">
        <f>3621+895</f>
        <v>4516</v>
      </c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8"/>
      <c r="AD41" s="317"/>
      <c r="AE41" s="318"/>
      <c r="AF41" s="317"/>
      <c r="AG41" s="317"/>
      <c r="AH41" s="317"/>
      <c r="AI41" s="317"/>
      <c r="AJ41" s="317"/>
      <c r="AK41" s="281"/>
      <c r="AL41" s="281"/>
      <c r="AM41" s="281"/>
      <c r="AN41" s="281"/>
      <c r="AO41" s="279">
        <f t="shared" si="0"/>
        <v>6516</v>
      </c>
    </row>
    <row r="42" spans="1:41" ht="15.75">
      <c r="A42" s="379"/>
      <c r="B42" s="280">
        <v>43453</v>
      </c>
      <c r="C42" s="281"/>
      <c r="D42" s="317"/>
      <c r="E42" s="317"/>
      <c r="F42" s="317"/>
      <c r="G42" s="317">
        <v>3555.34</v>
      </c>
      <c r="H42" s="317"/>
      <c r="I42" s="317">
        <v>20037.28</v>
      </c>
      <c r="J42" s="281"/>
      <c r="K42" s="281"/>
      <c r="L42" s="281"/>
      <c r="M42" s="281"/>
      <c r="N42" s="281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>
        <v>3432.5</v>
      </c>
      <c r="AG42" s="317"/>
      <c r="AH42" s="317">
        <f>2470.09+28295.01</f>
        <v>30765.1</v>
      </c>
      <c r="AI42" s="317"/>
      <c r="AJ42" s="317"/>
      <c r="AK42" s="281"/>
      <c r="AL42" s="281"/>
      <c r="AM42" s="281"/>
      <c r="AN42" s="281"/>
      <c r="AO42" s="279">
        <f t="shared" si="0"/>
        <v>57790.22</v>
      </c>
    </row>
    <row r="43" spans="1:41" ht="15.75">
      <c r="A43" s="379"/>
      <c r="B43" s="280">
        <v>43454</v>
      </c>
      <c r="C43" s="31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317"/>
      <c r="P43" s="317"/>
      <c r="Q43" s="317">
        <v>10000</v>
      </c>
      <c r="R43" s="317"/>
      <c r="S43" s="317"/>
      <c r="T43" s="317"/>
      <c r="U43" s="317"/>
      <c r="V43" s="317"/>
      <c r="W43" s="317"/>
      <c r="X43" s="317"/>
      <c r="Y43" s="317">
        <v>4048.48</v>
      </c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281"/>
      <c r="AL43" s="281"/>
      <c r="AM43" s="281"/>
      <c r="AN43" s="281"/>
      <c r="AO43" s="279">
        <f t="shared" si="0"/>
        <v>14048.48</v>
      </c>
    </row>
    <row r="44" spans="1:41" ht="15.75">
      <c r="A44" s="379"/>
      <c r="B44" s="280">
        <v>43455</v>
      </c>
      <c r="C44" s="281">
        <f>45501.41+6879+529.09</f>
        <v>52909.5</v>
      </c>
      <c r="D44" s="281">
        <f>11640.09+2698.38+1534.38+105.82</f>
        <v>15978.670000000002</v>
      </c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>
        <f>440268.96+64653+4981.21+8401.12</f>
        <v>518304.29000000004</v>
      </c>
      <c r="AD44" s="281"/>
      <c r="AE44" s="281">
        <f>114026.96+26433.52+15030.82+1036.62</f>
        <v>156527.92</v>
      </c>
      <c r="AF44" s="281"/>
      <c r="AG44" s="281"/>
      <c r="AH44" s="281">
        <v>839.1</v>
      </c>
      <c r="AI44" s="281"/>
      <c r="AJ44" s="281"/>
      <c r="AK44" s="281"/>
      <c r="AL44" s="281"/>
      <c r="AM44" s="281"/>
      <c r="AN44" s="281"/>
      <c r="AO44" s="279">
        <f t="shared" si="0"/>
        <v>744559.4800000001</v>
      </c>
    </row>
    <row r="45" spans="1:41" ht="15.75">
      <c r="A45" s="379"/>
      <c r="B45" s="280">
        <v>43460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>
        <v>900</v>
      </c>
      <c r="AJ45" s="281"/>
      <c r="AK45" s="281">
        <v>8225.33</v>
      </c>
      <c r="AL45" s="281"/>
      <c r="AM45" s="281"/>
      <c r="AN45" s="281"/>
      <c r="AO45" s="279">
        <f t="shared" si="0"/>
        <v>9125.33</v>
      </c>
    </row>
    <row r="46" spans="1:41" ht="15.75">
      <c r="A46" s="379"/>
      <c r="B46" s="280">
        <v>43461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>
        <v>9900</v>
      </c>
      <c r="W46" s="281"/>
      <c r="X46" s="281"/>
      <c r="Y46" s="281">
        <f>27726.71+5962+10000</f>
        <v>43688.71</v>
      </c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79">
        <f t="shared" si="0"/>
        <v>53588.71</v>
      </c>
    </row>
    <row r="47" spans="1:41" ht="15.75">
      <c r="A47" s="379"/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79">
        <f t="shared" si="0"/>
        <v>0</v>
      </c>
    </row>
    <row r="48" spans="1:41" ht="15.75">
      <c r="A48" s="379"/>
      <c r="B48" s="31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79">
        <f t="shared" si="0"/>
        <v>0</v>
      </c>
    </row>
    <row r="49" spans="1:41" ht="15.75">
      <c r="A49" s="379"/>
      <c r="B49" s="312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79">
        <f t="shared" si="0"/>
        <v>0</v>
      </c>
    </row>
    <row r="50" spans="1:41" ht="63">
      <c r="A50" s="379"/>
      <c r="B50" s="264" t="s">
        <v>339</v>
      </c>
      <c r="C50" s="292">
        <f aca="true" t="shared" si="6" ref="C50:AN50">SUM(C34:C49)</f>
        <v>83119</v>
      </c>
      <c r="D50" s="292">
        <f t="shared" si="6"/>
        <v>31957.340000000004</v>
      </c>
      <c r="E50" s="292">
        <f t="shared" si="6"/>
        <v>0</v>
      </c>
      <c r="F50" s="292">
        <f t="shared" si="6"/>
        <v>7056</v>
      </c>
      <c r="G50" s="292">
        <f t="shared" si="6"/>
        <v>6117.73</v>
      </c>
      <c r="H50" s="292">
        <f t="shared" si="6"/>
        <v>0</v>
      </c>
      <c r="I50" s="292">
        <f t="shared" si="6"/>
        <v>20037.28</v>
      </c>
      <c r="J50" s="292">
        <f t="shared" si="6"/>
        <v>0</v>
      </c>
      <c r="K50" s="292">
        <f t="shared" si="6"/>
        <v>0</v>
      </c>
      <c r="L50" s="292">
        <f t="shared" si="6"/>
        <v>0</v>
      </c>
      <c r="M50" s="292">
        <f t="shared" si="6"/>
        <v>2016</v>
      </c>
      <c r="N50" s="292">
        <f t="shared" si="6"/>
        <v>52496</v>
      </c>
      <c r="O50" s="292">
        <f t="shared" si="6"/>
        <v>9032</v>
      </c>
      <c r="P50" s="292">
        <f t="shared" si="6"/>
        <v>0</v>
      </c>
      <c r="Q50" s="292">
        <f t="shared" si="6"/>
        <v>10000</v>
      </c>
      <c r="R50" s="292">
        <f t="shared" si="6"/>
        <v>0</v>
      </c>
      <c r="S50" s="292">
        <f t="shared" si="6"/>
        <v>0</v>
      </c>
      <c r="T50" s="292">
        <f t="shared" si="6"/>
        <v>0</v>
      </c>
      <c r="U50" s="292">
        <f t="shared" si="6"/>
        <v>0</v>
      </c>
      <c r="V50" s="292">
        <f t="shared" si="6"/>
        <v>14150</v>
      </c>
      <c r="W50" s="292">
        <f t="shared" si="6"/>
        <v>0</v>
      </c>
      <c r="X50" s="292">
        <f t="shared" si="6"/>
        <v>0</v>
      </c>
      <c r="Y50" s="292">
        <f t="shared" si="6"/>
        <v>48397.19</v>
      </c>
      <c r="Z50" s="293">
        <f t="shared" si="6"/>
        <v>0</v>
      </c>
      <c r="AA50" s="293">
        <f t="shared" si="6"/>
        <v>0</v>
      </c>
      <c r="AB50" s="293">
        <f t="shared" si="6"/>
        <v>22146.7</v>
      </c>
      <c r="AC50" s="294">
        <f>SUM(AC34:AC49)</f>
        <v>732586.23</v>
      </c>
      <c r="AD50" s="294">
        <f>SUM(AD34:AD49)</f>
        <v>0</v>
      </c>
      <c r="AE50" s="294">
        <f t="shared" si="6"/>
        <v>265333.04000000004</v>
      </c>
      <c r="AF50" s="294">
        <f t="shared" si="6"/>
        <v>6872.08</v>
      </c>
      <c r="AG50" s="294">
        <f t="shared" si="6"/>
        <v>0</v>
      </c>
      <c r="AH50" s="294">
        <f>SUM(AH34:AH49)</f>
        <v>93775.97</v>
      </c>
      <c r="AI50" s="294">
        <f>SUM(AI34:AI49)</f>
        <v>900</v>
      </c>
      <c r="AJ50" s="294">
        <f t="shared" si="6"/>
        <v>17640</v>
      </c>
      <c r="AK50" s="294">
        <f t="shared" si="6"/>
        <v>24395.809999999998</v>
      </c>
      <c r="AL50" s="295">
        <f t="shared" si="6"/>
        <v>0</v>
      </c>
      <c r="AM50" s="295">
        <f t="shared" si="6"/>
        <v>0</v>
      </c>
      <c r="AN50" s="296">
        <f t="shared" si="6"/>
        <v>0</v>
      </c>
      <c r="AO50" s="279">
        <f t="shared" si="0"/>
        <v>1448028.37</v>
      </c>
    </row>
    <row r="51" spans="1:41" s="330" customFormat="1" ht="93.75">
      <c r="A51" s="379"/>
      <c r="B51" s="329" t="s">
        <v>340</v>
      </c>
      <c r="C51" s="344">
        <f aca="true" t="shared" si="7" ref="C51:AN51">C50+C33</f>
        <v>560498.03</v>
      </c>
      <c r="D51" s="344">
        <f t="shared" si="7"/>
        <v>169270.4</v>
      </c>
      <c r="E51" s="344">
        <f t="shared" si="7"/>
        <v>0</v>
      </c>
      <c r="F51" s="344">
        <f t="shared" si="7"/>
        <v>31670</v>
      </c>
      <c r="G51" s="344">
        <f t="shared" si="7"/>
        <v>67170.83</v>
      </c>
      <c r="H51" s="344">
        <f t="shared" si="7"/>
        <v>0</v>
      </c>
      <c r="I51" s="344">
        <f t="shared" si="7"/>
        <v>163958.68</v>
      </c>
      <c r="J51" s="344">
        <f t="shared" si="7"/>
        <v>0</v>
      </c>
      <c r="K51" s="344">
        <f t="shared" si="7"/>
        <v>0</v>
      </c>
      <c r="L51" s="344">
        <f t="shared" si="7"/>
        <v>0</v>
      </c>
      <c r="M51" s="344">
        <f t="shared" si="7"/>
        <v>12096</v>
      </c>
      <c r="N51" s="344">
        <f t="shared" si="7"/>
        <v>85559.20999999999</v>
      </c>
      <c r="O51" s="344">
        <f t="shared" si="7"/>
        <v>65140.5</v>
      </c>
      <c r="P51" s="344">
        <f t="shared" si="7"/>
        <v>19677.16</v>
      </c>
      <c r="Q51" s="344">
        <f t="shared" si="7"/>
        <v>40000</v>
      </c>
      <c r="R51" s="344">
        <f t="shared" si="7"/>
        <v>1887</v>
      </c>
      <c r="S51" s="344">
        <f t="shared" si="7"/>
        <v>22202</v>
      </c>
      <c r="T51" s="344">
        <f t="shared" si="7"/>
        <v>0</v>
      </c>
      <c r="U51" s="344">
        <f t="shared" si="7"/>
        <v>0</v>
      </c>
      <c r="V51" s="344">
        <f t="shared" si="7"/>
        <v>34190</v>
      </c>
      <c r="W51" s="344">
        <f t="shared" si="7"/>
        <v>0</v>
      </c>
      <c r="X51" s="344">
        <f t="shared" si="7"/>
        <v>0</v>
      </c>
      <c r="Y51" s="344">
        <f t="shared" si="7"/>
        <v>69780.19</v>
      </c>
      <c r="Z51" s="344">
        <f t="shared" si="7"/>
        <v>500</v>
      </c>
      <c r="AA51" s="344">
        <f t="shared" si="7"/>
        <v>3214.21</v>
      </c>
      <c r="AB51" s="344">
        <f t="shared" si="7"/>
        <v>28177.95</v>
      </c>
      <c r="AC51" s="344">
        <f t="shared" si="7"/>
        <v>4620428.609999999</v>
      </c>
      <c r="AD51" s="344">
        <f t="shared" si="7"/>
        <v>0</v>
      </c>
      <c r="AE51" s="344">
        <f t="shared" si="7"/>
        <v>1394446.87</v>
      </c>
      <c r="AF51" s="344">
        <f t="shared" si="7"/>
        <v>41194.490000000005</v>
      </c>
      <c r="AG51" s="344">
        <f t="shared" si="7"/>
        <v>0</v>
      </c>
      <c r="AH51" s="344">
        <f t="shared" si="7"/>
        <v>393545.6</v>
      </c>
      <c r="AI51" s="344">
        <f t="shared" si="7"/>
        <v>4695.1900000000005</v>
      </c>
      <c r="AJ51" s="344">
        <f t="shared" si="7"/>
        <v>113874</v>
      </c>
      <c r="AK51" s="344">
        <f t="shared" si="7"/>
        <v>43495.24</v>
      </c>
      <c r="AL51" s="344">
        <f t="shared" si="7"/>
        <v>0</v>
      </c>
      <c r="AM51" s="344">
        <f t="shared" si="7"/>
        <v>0</v>
      </c>
      <c r="AN51" s="344">
        <f t="shared" si="7"/>
        <v>0</v>
      </c>
      <c r="AO51" s="345">
        <f t="shared" si="0"/>
        <v>7986672.16</v>
      </c>
    </row>
    <row r="52" spans="1:41" s="332" customFormat="1" ht="75">
      <c r="A52" s="380"/>
      <c r="B52" s="331" t="s">
        <v>341</v>
      </c>
      <c r="C52" s="334">
        <f aca="true" t="shared" si="8" ref="C52:AN52">C31-C51</f>
        <v>0</v>
      </c>
      <c r="D52" s="334">
        <f t="shared" si="8"/>
        <v>0</v>
      </c>
      <c r="E52" s="334">
        <f t="shared" si="8"/>
        <v>0</v>
      </c>
      <c r="F52" s="334">
        <f t="shared" si="8"/>
        <v>0</v>
      </c>
      <c r="G52" s="334">
        <f t="shared" si="8"/>
        <v>0</v>
      </c>
      <c r="H52" s="334">
        <f t="shared" si="8"/>
        <v>0</v>
      </c>
      <c r="I52" s="334">
        <f t="shared" si="8"/>
        <v>0</v>
      </c>
      <c r="J52" s="334">
        <f t="shared" si="8"/>
        <v>0</v>
      </c>
      <c r="K52" s="334">
        <f t="shared" si="8"/>
        <v>0</v>
      </c>
      <c r="L52" s="334">
        <f t="shared" si="8"/>
        <v>0</v>
      </c>
      <c r="M52" s="334">
        <f t="shared" si="8"/>
        <v>0</v>
      </c>
      <c r="N52" s="334">
        <f t="shared" si="8"/>
        <v>0</v>
      </c>
      <c r="O52" s="334">
        <f t="shared" si="8"/>
        <v>0</v>
      </c>
      <c r="P52" s="334">
        <f t="shared" si="8"/>
        <v>0</v>
      </c>
      <c r="Q52" s="334">
        <f t="shared" si="8"/>
        <v>0</v>
      </c>
      <c r="R52" s="334">
        <f t="shared" si="8"/>
        <v>0</v>
      </c>
      <c r="S52" s="334">
        <f t="shared" si="8"/>
        <v>0</v>
      </c>
      <c r="T52" s="334">
        <f t="shared" si="8"/>
        <v>0</v>
      </c>
      <c r="U52" s="334">
        <f t="shared" si="8"/>
        <v>0</v>
      </c>
      <c r="V52" s="334">
        <f t="shared" si="8"/>
        <v>0</v>
      </c>
      <c r="W52" s="334">
        <f t="shared" si="8"/>
        <v>0</v>
      </c>
      <c r="X52" s="334">
        <f t="shared" si="8"/>
        <v>0</v>
      </c>
      <c r="Y52" s="334">
        <f t="shared" si="8"/>
        <v>0</v>
      </c>
      <c r="Z52" s="334">
        <f t="shared" si="8"/>
        <v>2879.07</v>
      </c>
      <c r="AA52" s="334">
        <f>AA31-AA51+AA13</f>
        <v>0</v>
      </c>
      <c r="AB52" s="334">
        <f t="shared" si="8"/>
        <v>0</v>
      </c>
      <c r="AC52" s="334">
        <f t="shared" si="8"/>
        <v>0</v>
      </c>
      <c r="AD52" s="334">
        <f t="shared" si="8"/>
        <v>0</v>
      </c>
      <c r="AE52" s="334">
        <f t="shared" si="8"/>
        <v>0</v>
      </c>
      <c r="AF52" s="334">
        <f t="shared" si="8"/>
        <v>0</v>
      </c>
      <c r="AG52" s="334">
        <f t="shared" si="8"/>
        <v>0</v>
      </c>
      <c r="AH52" s="334">
        <f t="shared" si="8"/>
        <v>0</v>
      </c>
      <c r="AI52" s="334">
        <f t="shared" si="8"/>
        <v>0</v>
      </c>
      <c r="AJ52" s="334">
        <f t="shared" si="8"/>
        <v>0</v>
      </c>
      <c r="AK52" s="334">
        <f t="shared" si="8"/>
        <v>0</v>
      </c>
      <c r="AL52" s="334">
        <f t="shared" si="8"/>
        <v>0</v>
      </c>
      <c r="AM52" s="334">
        <f t="shared" si="8"/>
        <v>0</v>
      </c>
      <c r="AN52" s="334">
        <f t="shared" si="8"/>
        <v>0</v>
      </c>
      <c r="AO52" s="335">
        <f t="shared" si="0"/>
        <v>2879.07</v>
      </c>
    </row>
    <row r="54" spans="34:35" ht="12.75">
      <c r="AH54" s="391"/>
      <c r="AI54" s="327"/>
    </row>
    <row r="55" spans="34:35" ht="12.75">
      <c r="AH55" s="391"/>
      <c r="AI55" s="327"/>
    </row>
    <row r="56" spans="34:35" ht="12.75">
      <c r="AH56" s="391"/>
      <c r="AI56" s="327"/>
    </row>
    <row r="57" spans="34:35" ht="12.75">
      <c r="AH57" s="319"/>
      <c r="AI57" s="319"/>
    </row>
    <row r="59" ht="12.75">
      <c r="AF59" s="319"/>
    </row>
    <row r="74" ht="12.75">
      <c r="T74" s="316"/>
    </row>
  </sheetData>
  <sheetProtection/>
  <mergeCells count="12">
    <mergeCell ref="AH54:AH56"/>
    <mergeCell ref="AO2:AO6"/>
    <mergeCell ref="S6:U6"/>
    <mergeCell ref="AA6:AB6"/>
    <mergeCell ref="A7:A13"/>
    <mergeCell ref="A14:A32"/>
    <mergeCell ref="A33:A52"/>
    <mergeCell ref="AL2:AM2"/>
    <mergeCell ref="A2:A6"/>
    <mergeCell ref="C2:Y2"/>
    <mergeCell ref="Z2:AB2"/>
    <mergeCell ref="AC2:AK2"/>
  </mergeCells>
  <printOptions/>
  <pageMargins left="0.7480314960629921" right="0.7480314960629921" top="0.52" bottom="0.54" header="0.5118110236220472" footer="0.5118110236220472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showGridLines="0" zoomScale="110" zoomScaleNormal="110" zoomScaleSheetLayoutView="110" zoomScalePageLayoutView="0" workbookViewId="0" topLeftCell="A1">
      <selection activeCell="G12" sqref="G12"/>
    </sheetView>
  </sheetViews>
  <sheetFormatPr defaultColWidth="9.00390625" defaultRowHeight="12.75"/>
  <cols>
    <col min="1" max="1" width="53.25390625" style="65" customWidth="1"/>
    <col min="2" max="2" width="7.625" style="65" customWidth="1"/>
    <col min="3" max="3" width="7.25390625" style="65" customWidth="1"/>
    <col min="4" max="4" width="11.875" style="65" customWidth="1"/>
    <col min="5" max="5" width="13.625" style="66" customWidth="1"/>
    <col min="6" max="6" width="11.75390625" style="66" customWidth="1"/>
    <col min="7" max="7" width="10.625" style="66" customWidth="1"/>
    <col min="8" max="8" width="11.125" style="66" customWidth="1"/>
    <col min="9" max="9" width="12.375" style="66" customWidth="1"/>
    <col min="10" max="10" width="12.625" style="62" customWidth="1"/>
    <col min="11" max="16384" width="9.125" style="62" customWidth="1"/>
  </cols>
  <sheetData>
    <row r="1" ht="12.75">
      <c r="J1" s="173"/>
    </row>
    <row r="2" spans="6:10" ht="12.75">
      <c r="F2" s="372"/>
      <c r="G2" s="373"/>
      <c r="H2" s="373"/>
      <c r="I2" s="373"/>
      <c r="J2" s="373"/>
    </row>
    <row r="3" spans="1:10" ht="19.5" customHeight="1">
      <c r="A3" s="374" t="s">
        <v>88</v>
      </c>
      <c r="B3" s="375"/>
      <c r="C3" s="375"/>
      <c r="D3" s="375"/>
      <c r="E3" s="375"/>
      <c r="F3" s="375"/>
      <c r="G3" s="375"/>
      <c r="H3" s="375"/>
      <c r="I3" s="67"/>
      <c r="J3" s="1"/>
    </row>
    <row r="4" spans="1:10" ht="14.25" customHeight="1" thickBot="1">
      <c r="A4" s="376" t="s">
        <v>89</v>
      </c>
      <c r="B4" s="376"/>
      <c r="C4" s="376"/>
      <c r="D4" s="376"/>
      <c r="E4" s="376"/>
      <c r="F4" s="376"/>
      <c r="G4" s="376"/>
      <c r="H4" s="376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62" t="s">
        <v>362</v>
      </c>
      <c r="B6" s="362"/>
      <c r="C6" s="362"/>
      <c r="D6" s="362"/>
      <c r="E6" s="362"/>
      <c r="F6" s="362"/>
      <c r="G6" s="362"/>
      <c r="H6" s="362"/>
      <c r="I6" s="68" t="s">
        <v>220</v>
      </c>
      <c r="J6" s="313" t="s">
        <v>363</v>
      </c>
    </row>
    <row r="7" spans="1:10" ht="12" customHeight="1">
      <c r="A7" s="6" t="s">
        <v>76</v>
      </c>
      <c r="B7" s="377" t="s">
        <v>348</v>
      </c>
      <c r="C7" s="377"/>
      <c r="D7" s="377"/>
      <c r="E7" s="377"/>
      <c r="F7" s="377"/>
      <c r="G7" s="377"/>
      <c r="H7" s="377"/>
      <c r="I7" s="7" t="s">
        <v>33</v>
      </c>
      <c r="J7" s="302">
        <v>49806335</v>
      </c>
    </row>
    <row r="8" spans="1:10" ht="12" customHeight="1">
      <c r="A8" s="6" t="s">
        <v>72</v>
      </c>
      <c r="B8" s="297"/>
      <c r="C8" s="297"/>
      <c r="D8" s="297"/>
      <c r="E8" s="301"/>
      <c r="F8" s="301"/>
      <c r="G8" s="301"/>
      <c r="H8" s="301"/>
      <c r="I8" s="7"/>
      <c r="J8" s="8"/>
    </row>
    <row r="9" spans="1:10" ht="11.25" customHeight="1">
      <c r="A9" s="6" t="s">
        <v>77</v>
      </c>
      <c r="B9" s="348" t="s">
        <v>342</v>
      </c>
      <c r="C9" s="348"/>
      <c r="D9" s="348"/>
      <c r="E9" s="348"/>
      <c r="F9" s="348"/>
      <c r="G9" s="348"/>
      <c r="H9" s="348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297"/>
      <c r="C11" s="297"/>
      <c r="D11" s="297"/>
      <c r="E11" s="301"/>
      <c r="F11" s="301"/>
      <c r="G11" s="301"/>
      <c r="H11" s="301"/>
      <c r="I11" s="7" t="s">
        <v>39</v>
      </c>
      <c r="J11" s="8"/>
    </row>
    <row r="12" spans="1:10" ht="12" customHeight="1">
      <c r="A12" s="6" t="s">
        <v>65</v>
      </c>
      <c r="B12" s="297" t="s">
        <v>343</v>
      </c>
      <c r="C12" s="297"/>
      <c r="D12" s="297"/>
      <c r="E12" s="301"/>
      <c r="F12" s="301"/>
      <c r="G12" s="301" t="s">
        <v>364</v>
      </c>
      <c r="H12" s="301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298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3714.21</v>
      </c>
      <c r="E22" s="219">
        <f>E23+E24+E25+E26+E30+E36</f>
        <v>3379.07</v>
      </c>
      <c r="F22" s="219"/>
      <c r="G22" s="219"/>
      <c r="H22" s="219"/>
      <c r="I22" s="220">
        <f>E22+G22</f>
        <v>3379.07</v>
      </c>
      <c r="J22" s="228">
        <f>D22-I22</f>
        <v>335.1399999999999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/>
      <c r="E23" s="211"/>
      <c r="F23" s="203"/>
      <c r="G23" s="203"/>
      <c r="H23" s="203"/>
      <c r="I23" s="203">
        <f>E23+G23</f>
        <v>0</v>
      </c>
      <c r="J23" s="204">
        <f>D23-I23</f>
        <v>0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/>
      <c r="E24" s="211">
        <f>'КНИГА КРЕДИТОВ'!AA31</f>
        <v>0</v>
      </c>
      <c r="F24" s="203"/>
      <c r="G24" s="203"/>
      <c r="H24" s="203"/>
      <c r="I24" s="203">
        <f>E24+G24</f>
        <v>0</v>
      </c>
      <c r="J24" s="204">
        <f>D24-I24</f>
        <v>0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>
        <f>D137</f>
        <v>500</v>
      </c>
      <c r="E25" s="211">
        <f>'КНИГА КРЕДИТОВ'!Z31</f>
        <v>3379.07</v>
      </c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/>
      <c r="E26" s="211"/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>
        <v>3214.21</v>
      </c>
      <c r="E36" s="219"/>
      <c r="F36" s="220"/>
      <c r="G36" s="220"/>
      <c r="H36" s="220"/>
      <c r="I36" s="220">
        <f>E36+G36</f>
        <v>0</v>
      </c>
      <c r="J36" s="228">
        <f>D36-I36</f>
        <v>3214.21</v>
      </c>
    </row>
    <row r="37" spans="1:10" ht="15" customHeight="1">
      <c r="A37" s="349" t="s">
        <v>218</v>
      </c>
      <c r="B37" s="350"/>
      <c r="C37" s="350"/>
      <c r="D37" s="350"/>
      <c r="E37" s="350"/>
      <c r="F37" s="350"/>
      <c r="G37" s="158"/>
      <c r="H37" s="158"/>
      <c r="I37" s="158"/>
      <c r="J37" s="158"/>
    </row>
    <row r="38" spans="1:10" ht="15" customHeight="1">
      <c r="A38" s="349" t="s">
        <v>217</v>
      </c>
      <c r="B38" s="350"/>
      <c r="C38" s="350"/>
      <c r="D38" s="350"/>
      <c r="E38" s="350"/>
      <c r="F38" s="350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240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D49+D74+D121+D134+D137</f>
        <v>3714.21</v>
      </c>
      <c r="E47" s="234">
        <f>E49+E74+E121+E134+E137</f>
        <v>3714.21</v>
      </c>
      <c r="F47" s="235"/>
      <c r="G47" s="235"/>
      <c r="H47" s="235"/>
      <c r="I47" s="220">
        <f>E47+G47</f>
        <v>3714.21</v>
      </c>
      <c r="J47" s="228">
        <f>D47-I47</f>
        <v>0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D50+D63</f>
        <v>0</v>
      </c>
      <c r="E49" s="203">
        <f>E50+E63</f>
        <v>0</v>
      </c>
      <c r="F49" s="195"/>
      <c r="G49" s="195"/>
      <c r="H49" s="195"/>
      <c r="I49" s="203">
        <f>E49+G49</f>
        <v>0</v>
      </c>
      <c r="J49" s="204">
        <f>D49-I49</f>
        <v>0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D51+D55+D58+D59</f>
        <v>0</v>
      </c>
      <c r="E50" s="239">
        <f>E51+E55+E58+E59</f>
        <v>0</v>
      </c>
      <c r="F50" s="240"/>
      <c r="G50" s="240"/>
      <c r="H50" s="240"/>
      <c r="I50" s="239">
        <f>E50+G50</f>
        <v>0</v>
      </c>
      <c r="J50" s="241">
        <f>D50-I50</f>
        <v>0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0</v>
      </c>
      <c r="E51" s="203">
        <f>E52+E53+E54</f>
        <v>0</v>
      </c>
      <c r="F51" s="195"/>
      <c r="G51" s="195"/>
      <c r="H51" s="195"/>
      <c r="I51" s="203">
        <f>E51+G51</f>
        <v>0</v>
      </c>
      <c r="J51" s="204">
        <f>D51-I51</f>
        <v>0</v>
      </c>
    </row>
    <row r="52" spans="1:10" ht="12.75">
      <c r="A52" s="111" t="s">
        <v>281</v>
      </c>
      <c r="B52" s="31" t="s">
        <v>244</v>
      </c>
      <c r="C52" s="102"/>
      <c r="D52" s="195"/>
      <c r="E52" s="194"/>
      <c r="F52" s="195"/>
      <c r="G52" s="195"/>
      <c r="H52" s="195"/>
      <c r="I52" s="203">
        <f>E52+G52</f>
        <v>0</v>
      </c>
      <c r="J52" s="204">
        <f>D52-I52</f>
        <v>0</v>
      </c>
    </row>
    <row r="53" spans="1:10" ht="12.75">
      <c r="A53" s="111" t="s">
        <v>281</v>
      </c>
      <c r="B53" s="31" t="s">
        <v>245</v>
      </c>
      <c r="C53" s="102"/>
      <c r="D53" s="195"/>
      <c r="E53" s="194"/>
      <c r="F53" s="195"/>
      <c r="G53" s="195"/>
      <c r="H53" s="195"/>
      <c r="I53" s="203">
        <f>E53+G53</f>
        <v>0</v>
      </c>
      <c r="J53" s="204">
        <f>D53-I53</f>
        <v>0</v>
      </c>
    </row>
    <row r="54" spans="1:10" ht="12.75">
      <c r="A54" s="111" t="s">
        <v>281</v>
      </c>
      <c r="B54" s="31" t="s">
        <v>246</v>
      </c>
      <c r="C54" s="102"/>
      <c r="D54" s="195"/>
      <c r="E54" s="194"/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D56+D57</f>
        <v>0</v>
      </c>
      <c r="E55" s="239">
        <f>E56+E57</f>
        <v>0</v>
      </c>
      <c r="F55" s="240"/>
      <c r="G55" s="240"/>
      <c r="H55" s="240"/>
      <c r="I55" s="239">
        <f>E55+G55</f>
        <v>0</v>
      </c>
      <c r="J55" s="241">
        <f>D55-I55</f>
        <v>0</v>
      </c>
    </row>
    <row r="56" spans="1:10" ht="12.75">
      <c r="A56" s="111" t="s">
        <v>282</v>
      </c>
      <c r="B56" s="31" t="s">
        <v>247</v>
      </c>
      <c r="C56" s="102"/>
      <c r="D56" s="195"/>
      <c r="E56" s="194"/>
      <c r="F56" s="195"/>
      <c r="G56" s="195"/>
      <c r="H56" s="195"/>
      <c r="I56" s="195"/>
      <c r="J56" s="199"/>
    </row>
    <row r="57" spans="1:10" ht="12.75">
      <c r="A57" s="111" t="s">
        <v>282</v>
      </c>
      <c r="B57" s="31" t="s">
        <v>248</v>
      </c>
      <c r="C57" s="102"/>
      <c r="D57" s="195"/>
      <c r="E57" s="194">
        <f>'КНИГА КРЕДИТОВ'!AD51</f>
        <v>0</v>
      </c>
      <c r="F57" s="195"/>
      <c r="G57" s="195"/>
      <c r="H57" s="195"/>
      <c r="I57" s="195"/>
      <c r="J57" s="199"/>
    </row>
    <row r="58" spans="1:10" ht="39.75" customHeight="1">
      <c r="A58" s="111" t="s">
        <v>174</v>
      </c>
      <c r="B58" s="31"/>
      <c r="C58" s="102" t="s">
        <v>136</v>
      </c>
      <c r="D58" s="195"/>
      <c r="E58" s="194"/>
      <c r="F58" s="195"/>
      <c r="G58" s="195"/>
      <c r="H58" s="195"/>
      <c r="I58" s="195"/>
      <c r="J58" s="199"/>
    </row>
    <row r="59" spans="1:10" ht="33.75">
      <c r="A59" s="242" t="s">
        <v>175</v>
      </c>
      <c r="B59" s="237"/>
      <c r="C59" s="243" t="s">
        <v>137</v>
      </c>
      <c r="D59" s="203">
        <f>D60+D61+D62</f>
        <v>0</v>
      </c>
      <c r="E59" s="239">
        <f>E60+E61+E62</f>
        <v>0</v>
      </c>
      <c r="F59" s="240"/>
      <c r="G59" s="240"/>
      <c r="H59" s="240"/>
      <c r="I59" s="239">
        <f>E59+G59</f>
        <v>0</v>
      </c>
      <c r="J59" s="241">
        <f>D59-I59</f>
        <v>0</v>
      </c>
    </row>
    <row r="60" spans="1:10" ht="12.75">
      <c r="A60" s="111" t="s">
        <v>283</v>
      </c>
      <c r="B60" s="31" t="s">
        <v>249</v>
      </c>
      <c r="C60" s="102"/>
      <c r="D60" s="195"/>
      <c r="E60" s="194"/>
      <c r="F60" s="195"/>
      <c r="G60" s="195"/>
      <c r="H60" s="195"/>
      <c r="I60" s="203">
        <f>E60+G60</f>
        <v>0</v>
      </c>
      <c r="J60" s="204">
        <f>D60-I60</f>
        <v>0</v>
      </c>
    </row>
    <row r="61" spans="1:10" ht="12.75">
      <c r="A61" s="111" t="s">
        <v>283</v>
      </c>
      <c r="B61" s="31" t="s">
        <v>250</v>
      </c>
      <c r="C61" s="102"/>
      <c r="D61" s="195"/>
      <c r="E61" s="194"/>
      <c r="F61" s="195"/>
      <c r="G61" s="195"/>
      <c r="H61" s="195"/>
      <c r="I61" s="203">
        <f>E61+G61</f>
        <v>0</v>
      </c>
      <c r="J61" s="204">
        <f>D61-I61</f>
        <v>0</v>
      </c>
    </row>
    <row r="62" spans="1:10" ht="12.75">
      <c r="A62" s="111" t="s">
        <v>283</v>
      </c>
      <c r="B62" s="31" t="s">
        <v>251</v>
      </c>
      <c r="C62" s="102"/>
      <c r="D62" s="195"/>
      <c r="E62" s="194"/>
      <c r="F62" s="195"/>
      <c r="G62" s="195"/>
      <c r="H62" s="195"/>
      <c r="I62" s="195"/>
      <c r="J62" s="199"/>
    </row>
    <row r="63" spans="1:10" ht="28.5" customHeight="1">
      <c r="A63" s="35" t="s">
        <v>176</v>
      </c>
      <c r="B63" s="31"/>
      <c r="C63" s="102" t="s">
        <v>140</v>
      </c>
      <c r="D63" s="195"/>
      <c r="E63" s="194"/>
      <c r="F63" s="195"/>
      <c r="G63" s="195"/>
      <c r="H63" s="195"/>
      <c r="I63" s="195"/>
      <c r="J63" s="199"/>
    </row>
    <row r="64" spans="1:10" ht="22.5">
      <c r="A64" s="111" t="s">
        <v>177</v>
      </c>
      <c r="B64" s="31"/>
      <c r="C64" s="102" t="s">
        <v>141</v>
      </c>
      <c r="D64" s="195"/>
      <c r="E64" s="194"/>
      <c r="F64" s="195"/>
      <c r="G64" s="195"/>
      <c r="H64" s="195"/>
      <c r="I64" s="195"/>
      <c r="J64" s="199"/>
    </row>
    <row r="65" spans="1:10" ht="33.75">
      <c r="A65" s="111" t="s">
        <v>178</v>
      </c>
      <c r="B65" s="31"/>
      <c r="C65" s="102" t="s">
        <v>142</v>
      </c>
      <c r="D65" s="195"/>
      <c r="E65" s="194"/>
      <c r="F65" s="195"/>
      <c r="G65" s="195"/>
      <c r="H65" s="195"/>
      <c r="I65" s="195"/>
      <c r="J65" s="199"/>
    </row>
    <row r="66" spans="1:10" ht="22.5">
      <c r="A66" s="111" t="s">
        <v>179</v>
      </c>
      <c r="B66" s="31"/>
      <c r="C66" s="102" t="s">
        <v>143</v>
      </c>
      <c r="D66" s="195"/>
      <c r="E66" s="194"/>
      <c r="F66" s="195"/>
      <c r="G66" s="195"/>
      <c r="H66" s="195"/>
      <c r="I66" s="195"/>
      <c r="J66" s="199"/>
    </row>
    <row r="67" spans="1:10" ht="27.75" customHeight="1">
      <c r="A67" s="111" t="s">
        <v>180</v>
      </c>
      <c r="B67" s="31"/>
      <c r="C67" s="170" t="s">
        <v>144</v>
      </c>
      <c r="D67" s="200"/>
      <c r="E67" s="201"/>
      <c r="F67" s="200"/>
      <c r="G67" s="200"/>
      <c r="H67" s="200"/>
      <c r="I67" s="200"/>
      <c r="J67" s="202"/>
    </row>
    <row r="68" spans="1:10" ht="7.5" customHeight="1">
      <c r="A68" s="171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3.5" customHeight="1">
      <c r="A69" s="164"/>
      <c r="B69" s="165"/>
      <c r="C69" s="165"/>
      <c r="D69" s="20"/>
      <c r="E69" s="17"/>
      <c r="F69" s="18" t="s">
        <v>67</v>
      </c>
      <c r="G69" s="18"/>
      <c r="H69" s="19"/>
      <c r="I69" s="72"/>
      <c r="J69" s="155"/>
    </row>
    <row r="70" spans="1:10" ht="12" customHeight="1">
      <c r="A70" s="15" t="s">
        <v>216</v>
      </c>
      <c r="B70" s="15" t="s">
        <v>12</v>
      </c>
      <c r="C70" s="15" t="s">
        <v>48</v>
      </c>
      <c r="D70" s="16" t="s">
        <v>40</v>
      </c>
      <c r="E70" s="20" t="s">
        <v>5</v>
      </c>
      <c r="F70" s="21" t="s">
        <v>5</v>
      </c>
      <c r="G70" s="22" t="s">
        <v>5</v>
      </c>
      <c r="H70" s="22"/>
      <c r="I70" s="38"/>
      <c r="J70" s="99" t="s">
        <v>66</v>
      </c>
    </row>
    <row r="71" spans="1:10" ht="12" customHeight="1">
      <c r="A71" s="14"/>
      <c r="B71" s="15" t="s">
        <v>13</v>
      </c>
      <c r="C71" s="15" t="s">
        <v>49</v>
      </c>
      <c r="D71" s="16" t="s">
        <v>41</v>
      </c>
      <c r="E71" s="23" t="s">
        <v>44</v>
      </c>
      <c r="F71" s="16" t="s">
        <v>6</v>
      </c>
      <c r="G71" s="16" t="s">
        <v>71</v>
      </c>
      <c r="H71" s="16" t="s">
        <v>68</v>
      </c>
      <c r="I71" s="16" t="s">
        <v>8</v>
      </c>
      <c r="J71" s="99" t="s">
        <v>41</v>
      </c>
    </row>
    <row r="72" spans="1:10" ht="14.25" customHeight="1">
      <c r="A72" s="166"/>
      <c r="B72" s="167" t="s">
        <v>14</v>
      </c>
      <c r="C72" s="167" t="s">
        <v>240</v>
      </c>
      <c r="D72" s="168" t="s">
        <v>42</v>
      </c>
      <c r="E72" s="169" t="s">
        <v>7</v>
      </c>
      <c r="F72" s="168" t="s">
        <v>7</v>
      </c>
      <c r="G72" s="168" t="s">
        <v>45</v>
      </c>
      <c r="H72" s="168" t="s">
        <v>69</v>
      </c>
      <c r="I72" s="168"/>
      <c r="J72" s="156" t="s">
        <v>42</v>
      </c>
    </row>
    <row r="73" spans="1:10" ht="9.75" customHeight="1" thickBot="1">
      <c r="A73" s="24">
        <v>1</v>
      </c>
      <c r="B73" s="25">
        <v>2</v>
      </c>
      <c r="C73" s="25">
        <v>3</v>
      </c>
      <c r="D73" s="26" t="s">
        <v>2</v>
      </c>
      <c r="E73" s="27" t="s">
        <v>3</v>
      </c>
      <c r="F73" s="26" t="s">
        <v>9</v>
      </c>
      <c r="G73" s="26" t="s">
        <v>10</v>
      </c>
      <c r="H73" s="26" t="s">
        <v>11</v>
      </c>
      <c r="I73" s="26" t="s">
        <v>32</v>
      </c>
      <c r="J73" s="28" t="s">
        <v>70</v>
      </c>
    </row>
    <row r="74" spans="1:10" ht="25.5" customHeight="1">
      <c r="A74" s="244" t="s">
        <v>181</v>
      </c>
      <c r="B74" s="245"/>
      <c r="C74" s="246" t="s">
        <v>17</v>
      </c>
      <c r="D74" s="247">
        <f>D75+D82+D90</f>
        <v>3214.21</v>
      </c>
      <c r="E74" s="247">
        <f>E75+E82+E90</f>
        <v>3214.21</v>
      </c>
      <c r="F74" s="247"/>
      <c r="G74" s="247"/>
      <c r="H74" s="247"/>
      <c r="I74" s="239">
        <f>E74+G74</f>
        <v>3214.21</v>
      </c>
      <c r="J74" s="241">
        <f>D74-I74</f>
        <v>0</v>
      </c>
    </row>
    <row r="75" spans="1:10" ht="62.25" customHeight="1">
      <c r="A75" s="181" t="s">
        <v>182</v>
      </c>
      <c r="B75" s="182"/>
      <c r="C75" s="176" t="s">
        <v>145</v>
      </c>
      <c r="D75" s="208"/>
      <c r="E75" s="209"/>
      <c r="F75" s="208"/>
      <c r="G75" s="208"/>
      <c r="H75" s="208"/>
      <c r="I75" s="208"/>
      <c r="J75" s="210"/>
    </row>
    <row r="76" spans="1:10" ht="25.5" customHeight="1">
      <c r="A76" s="175" t="s">
        <v>183</v>
      </c>
      <c r="B76" s="182"/>
      <c r="C76" s="176" t="s">
        <v>146</v>
      </c>
      <c r="D76" s="208"/>
      <c r="E76" s="209"/>
      <c r="F76" s="208"/>
      <c r="G76" s="208"/>
      <c r="H76" s="208"/>
      <c r="I76" s="208"/>
      <c r="J76" s="210"/>
    </row>
    <row r="77" spans="1:10" ht="27" customHeight="1">
      <c r="A77" s="175" t="s">
        <v>184</v>
      </c>
      <c r="B77" s="182"/>
      <c r="C77" s="176" t="s">
        <v>147</v>
      </c>
      <c r="D77" s="208"/>
      <c r="E77" s="209"/>
      <c r="F77" s="208"/>
      <c r="G77" s="208"/>
      <c r="H77" s="208"/>
      <c r="I77" s="208"/>
      <c r="J77" s="210"/>
    </row>
    <row r="78" spans="1:10" ht="22.5">
      <c r="A78" s="175" t="s">
        <v>185</v>
      </c>
      <c r="B78" s="183"/>
      <c r="C78" s="176" t="s">
        <v>148</v>
      </c>
      <c r="D78" s="208"/>
      <c r="E78" s="209"/>
      <c r="F78" s="208"/>
      <c r="G78" s="208"/>
      <c r="H78" s="208"/>
      <c r="I78" s="208"/>
      <c r="J78" s="210"/>
    </row>
    <row r="79" spans="1:10" ht="22.5">
      <c r="A79" s="191" t="s">
        <v>186</v>
      </c>
      <c r="B79" s="182"/>
      <c r="C79" s="176" t="s">
        <v>149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187</v>
      </c>
      <c r="B80" s="182"/>
      <c r="C80" s="176" t="s">
        <v>150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188</v>
      </c>
      <c r="B81" s="182"/>
      <c r="C81" s="176" t="s">
        <v>151</v>
      </c>
      <c r="D81" s="208"/>
      <c r="E81" s="209"/>
      <c r="F81" s="208"/>
      <c r="G81" s="208"/>
      <c r="H81" s="208"/>
      <c r="I81" s="208"/>
      <c r="J81" s="210"/>
    </row>
    <row r="82" spans="1:10" ht="22.5" customHeight="1">
      <c r="A82" s="181" t="s">
        <v>189</v>
      </c>
      <c r="B82" s="182"/>
      <c r="C82" s="176" t="s">
        <v>152</v>
      </c>
      <c r="D82" s="208"/>
      <c r="E82" s="209"/>
      <c r="F82" s="208"/>
      <c r="G82" s="208"/>
      <c r="H82" s="208"/>
      <c r="I82" s="208"/>
      <c r="J82" s="210"/>
    </row>
    <row r="83" spans="1:10" ht="15.75" customHeight="1">
      <c r="A83" s="191" t="s">
        <v>190</v>
      </c>
      <c r="B83" s="182"/>
      <c r="C83" s="176" t="s">
        <v>153</v>
      </c>
      <c r="D83" s="208"/>
      <c r="E83" s="209"/>
      <c r="F83" s="208"/>
      <c r="G83" s="208"/>
      <c r="H83" s="208"/>
      <c r="I83" s="208"/>
      <c r="J83" s="210"/>
    </row>
    <row r="84" spans="1:10" ht="26.25" customHeight="1">
      <c r="A84" s="191" t="s">
        <v>191</v>
      </c>
      <c r="B84" s="182"/>
      <c r="C84" s="176" t="s">
        <v>266</v>
      </c>
      <c r="D84" s="208"/>
      <c r="E84" s="209"/>
      <c r="F84" s="208"/>
      <c r="G84" s="208"/>
      <c r="H84" s="208"/>
      <c r="I84" s="208"/>
      <c r="J84" s="210"/>
    </row>
    <row r="85" spans="1:10" ht="22.5">
      <c r="A85" s="248" t="s">
        <v>192</v>
      </c>
      <c r="B85" s="249"/>
      <c r="C85" s="250" t="s">
        <v>154</v>
      </c>
      <c r="D85" s="208">
        <f>D86+D87+D88+D89</f>
        <v>0</v>
      </c>
      <c r="E85" s="251">
        <f>E86+E87+E88+E89</f>
        <v>0</v>
      </c>
      <c r="F85" s="251"/>
      <c r="G85" s="251"/>
      <c r="H85" s="251"/>
      <c r="I85" s="239">
        <f>E85+G85</f>
        <v>0</v>
      </c>
      <c r="J85" s="241">
        <f>D85-I85</f>
        <v>0</v>
      </c>
    </row>
    <row r="86" spans="1:10" ht="22.5">
      <c r="A86" s="175" t="s">
        <v>292</v>
      </c>
      <c r="B86" s="189" t="s">
        <v>255</v>
      </c>
      <c r="C86" s="176"/>
      <c r="D86" s="208"/>
      <c r="E86" s="209"/>
      <c r="F86" s="208"/>
      <c r="G86" s="208"/>
      <c r="H86" s="208"/>
      <c r="I86" s="208"/>
      <c r="J86" s="210"/>
    </row>
    <row r="87" spans="1:10" ht="22.5">
      <c r="A87" s="175" t="s">
        <v>293</v>
      </c>
      <c r="B87" s="189" t="s">
        <v>274</v>
      </c>
      <c r="C87" s="176"/>
      <c r="D87" s="208"/>
      <c r="E87" s="209"/>
      <c r="F87" s="208"/>
      <c r="G87" s="208"/>
      <c r="H87" s="208"/>
      <c r="I87" s="208"/>
      <c r="J87" s="210"/>
    </row>
    <row r="88" spans="1:10" ht="12.75">
      <c r="A88" s="175" t="s">
        <v>294</v>
      </c>
      <c r="B88" s="189" t="s">
        <v>257</v>
      </c>
      <c r="C88" s="176"/>
      <c r="D88" s="208"/>
      <c r="E88" s="209"/>
      <c r="F88" s="208"/>
      <c r="G88" s="208"/>
      <c r="H88" s="208"/>
      <c r="I88" s="208"/>
      <c r="J88" s="210"/>
    </row>
    <row r="89" spans="1:10" ht="12.75">
      <c r="A89" s="175" t="s">
        <v>295</v>
      </c>
      <c r="B89" s="189" t="s">
        <v>260</v>
      </c>
      <c r="C89" s="176"/>
      <c r="D89" s="208"/>
      <c r="E89" s="209"/>
      <c r="F89" s="208"/>
      <c r="G89" s="208"/>
      <c r="H89" s="208"/>
      <c r="I89" s="208"/>
      <c r="J89" s="210"/>
    </row>
    <row r="90" spans="1:10" ht="24.75" customHeight="1">
      <c r="A90" s="248" t="s">
        <v>193</v>
      </c>
      <c r="B90" s="252"/>
      <c r="C90" s="253">
        <v>244</v>
      </c>
      <c r="D90" s="303">
        <f>SUM(D91:D119)</f>
        <v>3214.21</v>
      </c>
      <c r="E90" s="254">
        <f>SUM(E91:E119)</f>
        <v>3214.21</v>
      </c>
      <c r="F90" s="254"/>
      <c r="G90" s="254"/>
      <c r="H90" s="254"/>
      <c r="I90" s="239">
        <f aca="true" t="shared" si="0" ref="I90:I119">E90+G90</f>
        <v>3214.21</v>
      </c>
      <c r="J90" s="241">
        <f aca="true" t="shared" si="1" ref="J90:J119">D90-I90</f>
        <v>0</v>
      </c>
    </row>
    <row r="91" spans="1:10" ht="24.75" customHeight="1">
      <c r="A91" s="175" t="s">
        <v>284</v>
      </c>
      <c r="B91" s="189" t="s">
        <v>268</v>
      </c>
      <c r="C91" s="184"/>
      <c r="D91" s="185"/>
      <c r="E91" s="186">
        <f>'КНИГА КРЕДИТОВ'!E51</f>
        <v>0</v>
      </c>
      <c r="F91" s="185"/>
      <c r="G91" s="185"/>
      <c r="H91" s="185"/>
      <c r="I91" s="203">
        <f t="shared" si="0"/>
        <v>0</v>
      </c>
      <c r="J91" s="204">
        <f t="shared" si="1"/>
        <v>0</v>
      </c>
    </row>
    <row r="92" spans="1:10" ht="24.75" customHeight="1">
      <c r="A92" s="175" t="s">
        <v>285</v>
      </c>
      <c r="B92" s="189" t="s">
        <v>252</v>
      </c>
      <c r="C92" s="184"/>
      <c r="D92" s="185"/>
      <c r="E92" s="186"/>
      <c r="F92" s="185"/>
      <c r="G92" s="185"/>
      <c r="H92" s="185"/>
      <c r="I92" s="203">
        <f t="shared" si="0"/>
        <v>0</v>
      </c>
      <c r="J92" s="204">
        <f t="shared" si="1"/>
        <v>0</v>
      </c>
    </row>
    <row r="93" spans="1:10" ht="24.75" customHeight="1">
      <c r="A93" s="175" t="s">
        <v>286</v>
      </c>
      <c r="B93" s="189" t="s">
        <v>270</v>
      </c>
      <c r="C93" s="184"/>
      <c r="D93" s="185"/>
      <c r="E93" s="186"/>
      <c r="F93" s="185"/>
      <c r="G93" s="185"/>
      <c r="H93" s="185"/>
      <c r="I93" s="203">
        <f t="shared" si="0"/>
        <v>0</v>
      </c>
      <c r="J93" s="204">
        <f t="shared" si="1"/>
        <v>0</v>
      </c>
    </row>
    <row r="94" spans="1:10" ht="24.75" customHeight="1">
      <c r="A94" s="175" t="s">
        <v>287</v>
      </c>
      <c r="B94" s="189" t="s">
        <v>271</v>
      </c>
      <c r="C94" s="184"/>
      <c r="D94" s="185"/>
      <c r="E94" s="186">
        <f>'КНИГА КРЕДИТОВ'!H51</f>
        <v>0</v>
      </c>
      <c r="F94" s="185"/>
      <c r="G94" s="185"/>
      <c r="H94" s="185"/>
      <c r="I94" s="203">
        <f t="shared" si="0"/>
        <v>0</v>
      </c>
      <c r="J94" s="204">
        <f t="shared" si="1"/>
        <v>0</v>
      </c>
    </row>
    <row r="95" spans="1:10" ht="24.75" customHeight="1">
      <c r="A95" s="175" t="s">
        <v>288</v>
      </c>
      <c r="B95" s="189" t="s">
        <v>272</v>
      </c>
      <c r="C95" s="184"/>
      <c r="D95" s="185"/>
      <c r="E95" s="186"/>
      <c r="F95" s="185"/>
      <c r="G95" s="185"/>
      <c r="H95" s="185"/>
      <c r="I95" s="203">
        <f t="shared" si="0"/>
        <v>0</v>
      </c>
      <c r="J95" s="204">
        <f t="shared" si="1"/>
        <v>0</v>
      </c>
    </row>
    <row r="96" spans="1:10" ht="24.75" customHeight="1">
      <c r="A96" s="175" t="s">
        <v>289</v>
      </c>
      <c r="B96" s="189" t="s">
        <v>273</v>
      </c>
      <c r="C96" s="184"/>
      <c r="D96" s="185"/>
      <c r="E96" s="186">
        <f>'КНИГА КРЕДИТОВ'!J51</f>
        <v>0</v>
      </c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290</v>
      </c>
      <c r="B97" s="189" t="s">
        <v>70</v>
      </c>
      <c r="C97" s="184"/>
      <c r="D97" s="185"/>
      <c r="E97" s="186">
        <f>'КНИГА КРЕДИТОВ'!K51</f>
        <v>0</v>
      </c>
      <c r="F97" s="185"/>
      <c r="G97" s="185"/>
      <c r="H97" s="185"/>
      <c r="I97" s="203">
        <f t="shared" si="0"/>
        <v>0</v>
      </c>
      <c r="J97" s="204">
        <f t="shared" si="1"/>
        <v>0</v>
      </c>
    </row>
    <row r="98" spans="1:10" ht="24.75" customHeight="1">
      <c r="A98" s="175" t="s">
        <v>291</v>
      </c>
      <c r="B98" s="189" t="s">
        <v>254</v>
      </c>
      <c r="C98" s="184"/>
      <c r="D98" s="185"/>
      <c r="E98" s="186">
        <f>'КНИГА КРЕДИТОВ'!L51</f>
        <v>0</v>
      </c>
      <c r="F98" s="185"/>
      <c r="G98" s="185"/>
      <c r="H98" s="185"/>
      <c r="I98" s="203">
        <f t="shared" si="0"/>
        <v>0</v>
      </c>
      <c r="J98" s="204">
        <f t="shared" si="1"/>
        <v>0</v>
      </c>
    </row>
    <row r="99" spans="1:10" ht="24.75" customHeight="1">
      <c r="A99" s="175" t="s">
        <v>300</v>
      </c>
      <c r="B99" s="189" t="s">
        <v>307</v>
      </c>
      <c r="C99" s="184"/>
      <c r="D99" s="185"/>
      <c r="E99" s="186"/>
      <c r="F99" s="185"/>
      <c r="G99" s="185"/>
      <c r="H99" s="185"/>
      <c r="I99" s="203">
        <f t="shared" si="0"/>
        <v>0</v>
      </c>
      <c r="J99" s="204">
        <f t="shared" si="1"/>
        <v>0</v>
      </c>
    </row>
    <row r="100" spans="1:10" ht="24.75" customHeight="1">
      <c r="A100" s="175" t="s">
        <v>293</v>
      </c>
      <c r="B100" s="189" t="s">
        <v>274</v>
      </c>
      <c r="C100" s="184"/>
      <c r="D100" s="185"/>
      <c r="E100" s="186"/>
      <c r="F100" s="185"/>
      <c r="G100" s="185"/>
      <c r="H100" s="185"/>
      <c r="I100" s="203">
        <f t="shared" si="0"/>
        <v>0</v>
      </c>
      <c r="J100" s="204">
        <f t="shared" si="1"/>
        <v>0</v>
      </c>
    </row>
    <row r="101" spans="1:10" ht="24.75" customHeight="1">
      <c r="A101" s="175" t="s">
        <v>294</v>
      </c>
      <c r="B101" s="189" t="s">
        <v>257</v>
      </c>
      <c r="C101" s="184"/>
      <c r="D101" s="185"/>
      <c r="E101" s="186"/>
      <c r="F101" s="185"/>
      <c r="G101" s="185"/>
      <c r="H101" s="185"/>
      <c r="I101" s="203">
        <f t="shared" si="0"/>
        <v>0</v>
      </c>
      <c r="J101" s="204">
        <f t="shared" si="1"/>
        <v>0</v>
      </c>
    </row>
    <row r="102" spans="1:10" ht="24.75" customHeight="1">
      <c r="A102" s="175" t="s">
        <v>295</v>
      </c>
      <c r="B102" s="189" t="s">
        <v>260</v>
      </c>
      <c r="C102" s="184"/>
      <c r="D102" s="185"/>
      <c r="E102" s="186"/>
      <c r="F102" s="185"/>
      <c r="G102" s="185"/>
      <c r="H102" s="185"/>
      <c r="I102" s="203">
        <f t="shared" si="0"/>
        <v>0</v>
      </c>
      <c r="J102" s="204">
        <f t="shared" si="1"/>
        <v>0</v>
      </c>
    </row>
    <row r="103" spans="1:10" ht="24.75" customHeight="1">
      <c r="A103" s="175" t="s">
        <v>296</v>
      </c>
      <c r="B103" s="189" t="s">
        <v>276</v>
      </c>
      <c r="C103" s="184"/>
      <c r="D103" s="185"/>
      <c r="E103" s="186"/>
      <c r="F103" s="185"/>
      <c r="G103" s="185"/>
      <c r="H103" s="185"/>
      <c r="I103" s="203">
        <f t="shared" si="0"/>
        <v>0</v>
      </c>
      <c r="J103" s="204">
        <f t="shared" si="1"/>
        <v>0</v>
      </c>
    </row>
    <row r="104" spans="1:10" ht="24.75" customHeight="1">
      <c r="A104" s="175" t="s">
        <v>297</v>
      </c>
      <c r="B104" s="189" t="s">
        <v>277</v>
      </c>
      <c r="C104" s="184"/>
      <c r="D104" s="185"/>
      <c r="E104" s="186">
        <f>'КНИГА КРЕДИТОВ'!W51</f>
        <v>0</v>
      </c>
      <c r="F104" s="185"/>
      <c r="G104" s="185"/>
      <c r="H104" s="185"/>
      <c r="I104" s="203">
        <f t="shared" si="0"/>
        <v>0</v>
      </c>
      <c r="J104" s="204">
        <f t="shared" si="1"/>
        <v>0</v>
      </c>
    </row>
    <row r="105" spans="1:10" ht="24.75" customHeight="1">
      <c r="A105" s="175" t="s">
        <v>298</v>
      </c>
      <c r="B105" s="189" t="s">
        <v>278</v>
      </c>
      <c r="C105" s="184"/>
      <c r="D105" s="185"/>
      <c r="E105" s="186">
        <f>'КНИГА КРЕДИТОВ'!X51</f>
        <v>0</v>
      </c>
      <c r="F105" s="185"/>
      <c r="G105" s="185"/>
      <c r="H105" s="185"/>
      <c r="I105" s="203">
        <f t="shared" si="0"/>
        <v>0</v>
      </c>
      <c r="J105" s="204">
        <f t="shared" si="1"/>
        <v>0</v>
      </c>
    </row>
    <row r="106" spans="1:10" ht="24.75" customHeight="1">
      <c r="A106" s="175" t="s">
        <v>299</v>
      </c>
      <c r="B106" s="189" t="s">
        <v>264</v>
      </c>
      <c r="C106" s="184"/>
      <c r="D106" s="185">
        <v>3214.21</v>
      </c>
      <c r="E106" s="186">
        <f>'КНИГА КРЕДИТОВ'!AA51</f>
        <v>3214.21</v>
      </c>
      <c r="F106" s="185"/>
      <c r="G106" s="185"/>
      <c r="H106" s="185"/>
      <c r="I106" s="203">
        <f t="shared" si="0"/>
        <v>3214.21</v>
      </c>
      <c r="J106" s="204">
        <f t="shared" si="1"/>
        <v>0</v>
      </c>
    </row>
    <row r="107" spans="1:10" ht="24.75" customHeight="1">
      <c r="A107" s="175" t="s">
        <v>284</v>
      </c>
      <c r="B107" s="189" t="s">
        <v>269</v>
      </c>
      <c r="C107" s="184"/>
      <c r="D107" s="185"/>
      <c r="E107" s="186"/>
      <c r="F107" s="185"/>
      <c r="G107" s="185"/>
      <c r="H107" s="185"/>
      <c r="I107" s="203">
        <f t="shared" si="0"/>
        <v>0</v>
      </c>
      <c r="J107" s="204">
        <f t="shared" si="1"/>
        <v>0</v>
      </c>
    </row>
    <row r="108" spans="1:10" ht="24.75" customHeight="1">
      <c r="A108" s="175" t="s">
        <v>285</v>
      </c>
      <c r="B108" s="189" t="s">
        <v>253</v>
      </c>
      <c r="C108" s="184"/>
      <c r="D108" s="185"/>
      <c r="E108" s="186"/>
      <c r="F108" s="185"/>
      <c r="G108" s="185"/>
      <c r="H108" s="185"/>
      <c r="I108" s="203">
        <f t="shared" si="0"/>
        <v>0</v>
      </c>
      <c r="J108" s="204">
        <f t="shared" si="1"/>
        <v>0</v>
      </c>
    </row>
    <row r="109" spans="1:10" ht="24.75" customHeight="1">
      <c r="A109" s="175" t="s">
        <v>300</v>
      </c>
      <c r="B109" s="189" t="s">
        <v>301</v>
      </c>
      <c r="C109" s="184"/>
      <c r="D109" s="185"/>
      <c r="E109" s="186"/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293</v>
      </c>
      <c r="B110" s="189" t="s">
        <v>275</v>
      </c>
      <c r="C110" s="184"/>
      <c r="D110" s="185"/>
      <c r="E110" s="186">
        <f>'КНИГА КРЕДИТОВ'!AG51</f>
        <v>0</v>
      </c>
      <c r="F110" s="185"/>
      <c r="G110" s="185"/>
      <c r="H110" s="185"/>
      <c r="I110" s="203">
        <f t="shared" si="0"/>
        <v>0</v>
      </c>
      <c r="J110" s="204">
        <f t="shared" si="1"/>
        <v>0</v>
      </c>
    </row>
    <row r="111" spans="1:10" ht="24.75" customHeight="1">
      <c r="A111" s="175" t="s">
        <v>294</v>
      </c>
      <c r="B111" s="189" t="s">
        <v>258</v>
      </c>
      <c r="C111" s="184"/>
      <c r="D111" s="185"/>
      <c r="E111" s="186"/>
      <c r="F111" s="185"/>
      <c r="G111" s="185"/>
      <c r="H111" s="185"/>
      <c r="I111" s="203">
        <f t="shared" si="0"/>
        <v>0</v>
      </c>
      <c r="J111" s="204">
        <f t="shared" si="1"/>
        <v>0</v>
      </c>
    </row>
    <row r="112" spans="1:10" ht="24.75" customHeight="1">
      <c r="A112" s="175" t="s">
        <v>296</v>
      </c>
      <c r="B112" s="189" t="s">
        <v>262</v>
      </c>
      <c r="C112" s="184"/>
      <c r="D112" s="185"/>
      <c r="E112" s="186"/>
      <c r="F112" s="185"/>
      <c r="G112" s="185"/>
      <c r="H112" s="185"/>
      <c r="I112" s="203">
        <f t="shared" si="0"/>
        <v>0</v>
      </c>
      <c r="J112" s="204">
        <f t="shared" si="1"/>
        <v>0</v>
      </c>
    </row>
    <row r="113" spans="1:10" ht="24.75" customHeight="1">
      <c r="A113" s="175" t="s">
        <v>297</v>
      </c>
      <c r="B113" s="189" t="s">
        <v>279</v>
      </c>
      <c r="C113" s="184"/>
      <c r="D113" s="185"/>
      <c r="E113" s="186"/>
      <c r="F113" s="185"/>
      <c r="G113" s="185"/>
      <c r="H113" s="185"/>
      <c r="I113" s="203">
        <f t="shared" si="0"/>
        <v>0</v>
      </c>
      <c r="J113" s="204">
        <f t="shared" si="1"/>
        <v>0</v>
      </c>
    </row>
    <row r="114" spans="1:10" ht="24.75" customHeight="1">
      <c r="A114" s="175" t="s">
        <v>298</v>
      </c>
      <c r="B114" s="189" t="s">
        <v>280</v>
      </c>
      <c r="C114" s="184"/>
      <c r="D114" s="185"/>
      <c r="E114" s="186"/>
      <c r="F114" s="185"/>
      <c r="G114" s="185"/>
      <c r="H114" s="185"/>
      <c r="I114" s="203">
        <f t="shared" si="0"/>
        <v>0</v>
      </c>
      <c r="J114" s="204">
        <f t="shared" si="1"/>
        <v>0</v>
      </c>
    </row>
    <row r="115" spans="1:10" ht="24.75" customHeight="1">
      <c r="A115" s="175" t="s">
        <v>299</v>
      </c>
      <c r="B115" s="189" t="s">
        <v>265</v>
      </c>
      <c r="C115" s="184"/>
      <c r="D115" s="185"/>
      <c r="E115" s="186"/>
      <c r="F115" s="185"/>
      <c r="G115" s="185"/>
      <c r="H115" s="185"/>
      <c r="I115" s="203">
        <f t="shared" si="0"/>
        <v>0</v>
      </c>
      <c r="J115" s="204">
        <f t="shared" si="1"/>
        <v>0</v>
      </c>
    </row>
    <row r="116" spans="1:10" ht="24.75" customHeight="1">
      <c r="A116" s="175" t="s">
        <v>303</v>
      </c>
      <c r="B116" s="189" t="s">
        <v>304</v>
      </c>
      <c r="C116" s="184"/>
      <c r="D116" s="185"/>
      <c r="E116" s="186"/>
      <c r="F116" s="185"/>
      <c r="G116" s="185"/>
      <c r="H116" s="185"/>
      <c r="I116" s="203">
        <f t="shared" si="0"/>
        <v>0</v>
      </c>
      <c r="J116" s="204">
        <f t="shared" si="1"/>
        <v>0</v>
      </c>
    </row>
    <row r="117" spans="1:10" ht="24.75" customHeight="1">
      <c r="A117" s="175" t="s">
        <v>302</v>
      </c>
      <c r="B117" s="189" t="s">
        <v>259</v>
      </c>
      <c r="C117" s="184"/>
      <c r="D117" s="185"/>
      <c r="E117" s="186"/>
      <c r="F117" s="185"/>
      <c r="G117" s="185"/>
      <c r="H117" s="185"/>
      <c r="I117" s="203">
        <f t="shared" si="0"/>
        <v>0</v>
      </c>
      <c r="J117" s="204">
        <f t="shared" si="1"/>
        <v>0</v>
      </c>
    </row>
    <row r="118" spans="1:10" ht="24.75" customHeight="1">
      <c r="A118" s="175" t="s">
        <v>305</v>
      </c>
      <c r="B118" s="189" t="s">
        <v>256</v>
      </c>
      <c r="C118" s="184"/>
      <c r="D118" s="185"/>
      <c r="E118" s="186"/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306</v>
      </c>
      <c r="B119" s="189" t="s">
        <v>263</v>
      </c>
      <c r="C119" s="184"/>
      <c r="D119" s="185"/>
      <c r="E119" s="186"/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36.75" customHeight="1">
      <c r="A120" s="191" t="s">
        <v>267</v>
      </c>
      <c r="B120" s="182"/>
      <c r="C120" s="176">
        <v>245</v>
      </c>
      <c r="D120" s="208"/>
      <c r="E120" s="209"/>
      <c r="F120" s="208"/>
      <c r="G120" s="208"/>
      <c r="H120" s="208"/>
      <c r="I120" s="208"/>
      <c r="J120" s="210"/>
    </row>
    <row r="121" spans="1:10" ht="14.25" customHeight="1">
      <c r="A121" s="255" t="s">
        <v>194</v>
      </c>
      <c r="B121" s="237"/>
      <c r="C121" s="243">
        <v>300</v>
      </c>
      <c r="D121" s="256">
        <f>D123</f>
        <v>0</v>
      </c>
      <c r="E121" s="256">
        <f>E123</f>
        <v>0</v>
      </c>
      <c r="F121" s="239"/>
      <c r="G121" s="239"/>
      <c r="H121" s="239"/>
      <c r="I121" s="239"/>
      <c r="J121" s="241"/>
    </row>
    <row r="122" spans="1:10" ht="24">
      <c r="A122" s="35" t="s">
        <v>195</v>
      </c>
      <c r="B122" s="31"/>
      <c r="C122" s="102" t="s">
        <v>155</v>
      </c>
      <c r="D122" s="203"/>
      <c r="E122" s="211"/>
      <c r="F122" s="203"/>
      <c r="G122" s="203"/>
      <c r="H122" s="203"/>
      <c r="I122" s="203"/>
      <c r="J122" s="204"/>
    </row>
    <row r="123" spans="1:10" ht="24.75" customHeight="1">
      <c r="A123" s="187" t="s">
        <v>196</v>
      </c>
      <c r="B123" s="31"/>
      <c r="C123" s="102" t="s">
        <v>156</v>
      </c>
      <c r="D123" s="203"/>
      <c r="E123" s="211"/>
      <c r="F123" s="203"/>
      <c r="G123" s="203"/>
      <c r="H123" s="203"/>
      <c r="I123" s="203"/>
      <c r="J123" s="204"/>
    </row>
    <row r="124" spans="1:10" ht="22.5">
      <c r="A124" s="187" t="s">
        <v>197</v>
      </c>
      <c r="B124" s="31"/>
      <c r="C124" s="102" t="s">
        <v>157</v>
      </c>
      <c r="D124" s="203"/>
      <c r="E124" s="211"/>
      <c r="F124" s="203"/>
      <c r="G124" s="203"/>
      <c r="H124" s="203"/>
      <c r="I124" s="203"/>
      <c r="J124" s="204"/>
    </row>
    <row r="125" spans="1:10" ht="12.75">
      <c r="A125" s="187" t="s">
        <v>198</v>
      </c>
      <c r="B125" s="31"/>
      <c r="C125" s="102" t="s">
        <v>158</v>
      </c>
      <c r="D125" s="203"/>
      <c r="E125" s="211"/>
      <c r="F125" s="203"/>
      <c r="G125" s="203"/>
      <c r="H125" s="203"/>
      <c r="I125" s="203"/>
      <c r="J125" s="204"/>
    </row>
    <row r="126" spans="1:10" ht="12.75">
      <c r="A126" s="187" t="s">
        <v>199</v>
      </c>
      <c r="B126" s="31"/>
      <c r="C126" s="102" t="s">
        <v>159</v>
      </c>
      <c r="D126" s="203"/>
      <c r="E126" s="211"/>
      <c r="F126" s="203"/>
      <c r="G126" s="203"/>
      <c r="H126" s="203"/>
      <c r="I126" s="203"/>
      <c r="J126" s="204"/>
    </row>
    <row r="127" spans="1:10" ht="13.5" thickBot="1">
      <c r="A127" s="187" t="s">
        <v>200</v>
      </c>
      <c r="B127" s="192"/>
      <c r="C127" s="193" t="s">
        <v>160</v>
      </c>
      <c r="D127" s="212"/>
      <c r="E127" s="213"/>
      <c r="F127" s="212"/>
      <c r="G127" s="212"/>
      <c r="H127" s="212"/>
      <c r="I127" s="212"/>
      <c r="J127" s="214"/>
    </row>
    <row r="128" spans="1:10" ht="9.75" customHeight="1">
      <c r="A128" s="171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3.5" customHeight="1">
      <c r="A129" s="164"/>
      <c r="B129" s="165"/>
      <c r="C129" s="165"/>
      <c r="D129" s="20"/>
      <c r="E129" s="17"/>
      <c r="F129" s="18" t="s">
        <v>67</v>
      </c>
      <c r="G129" s="18"/>
      <c r="H129" s="19"/>
      <c r="I129" s="72"/>
      <c r="J129" s="155"/>
    </row>
    <row r="130" spans="1:10" ht="9.75" customHeight="1">
      <c r="A130" s="15" t="s">
        <v>216</v>
      </c>
      <c r="B130" s="15" t="s">
        <v>12</v>
      </c>
      <c r="C130" s="15" t="s">
        <v>48</v>
      </c>
      <c r="D130" s="16" t="s">
        <v>40</v>
      </c>
      <c r="E130" s="20" t="s">
        <v>5</v>
      </c>
      <c r="F130" s="21" t="s">
        <v>5</v>
      </c>
      <c r="G130" s="22" t="s">
        <v>5</v>
      </c>
      <c r="H130" s="22"/>
      <c r="I130" s="38"/>
      <c r="J130" s="99" t="s">
        <v>66</v>
      </c>
    </row>
    <row r="131" spans="1:10" ht="9.75" customHeight="1">
      <c r="A131" s="14"/>
      <c r="B131" s="15" t="s">
        <v>13</v>
      </c>
      <c r="C131" s="15" t="s">
        <v>49</v>
      </c>
      <c r="D131" s="16" t="s">
        <v>41</v>
      </c>
      <c r="E131" s="23" t="s">
        <v>44</v>
      </c>
      <c r="F131" s="16" t="s">
        <v>6</v>
      </c>
      <c r="G131" s="16" t="s">
        <v>71</v>
      </c>
      <c r="H131" s="16" t="s">
        <v>68</v>
      </c>
      <c r="I131" s="16" t="s">
        <v>8</v>
      </c>
      <c r="J131" s="99" t="s">
        <v>41</v>
      </c>
    </row>
    <row r="132" spans="1:10" ht="15" customHeight="1">
      <c r="A132" s="166"/>
      <c r="B132" s="167" t="s">
        <v>14</v>
      </c>
      <c r="C132" s="167" t="s">
        <v>240</v>
      </c>
      <c r="D132" s="168" t="s">
        <v>42</v>
      </c>
      <c r="E132" s="169" t="s">
        <v>7</v>
      </c>
      <c r="F132" s="168" t="s">
        <v>7</v>
      </c>
      <c r="G132" s="168" t="s">
        <v>45</v>
      </c>
      <c r="H132" s="168" t="s">
        <v>69</v>
      </c>
      <c r="I132" s="168"/>
      <c r="J132" s="156" t="s">
        <v>42</v>
      </c>
    </row>
    <row r="133" spans="1:10" ht="9.75" customHeight="1" thickBot="1">
      <c r="A133" s="24">
        <v>1</v>
      </c>
      <c r="B133" s="25">
        <v>2</v>
      </c>
      <c r="C133" s="25">
        <v>3</v>
      </c>
      <c r="D133" s="26" t="s">
        <v>2</v>
      </c>
      <c r="E133" s="27" t="s">
        <v>3</v>
      </c>
      <c r="F133" s="26" t="s">
        <v>9</v>
      </c>
      <c r="G133" s="26" t="s">
        <v>10</v>
      </c>
      <c r="H133" s="26" t="s">
        <v>11</v>
      </c>
      <c r="I133" s="26" t="s">
        <v>32</v>
      </c>
      <c r="J133" s="28" t="s">
        <v>70</v>
      </c>
    </row>
    <row r="134" spans="1:10" ht="24.75" customHeight="1">
      <c r="A134" s="139" t="s">
        <v>201</v>
      </c>
      <c r="B134" s="188"/>
      <c r="C134" s="39" t="s">
        <v>161</v>
      </c>
      <c r="D134" s="247"/>
      <c r="E134" s="206"/>
      <c r="F134" s="205"/>
      <c r="G134" s="205"/>
      <c r="H134" s="205"/>
      <c r="I134" s="205"/>
      <c r="J134" s="207"/>
    </row>
    <row r="135" spans="1:10" ht="24.75" customHeight="1">
      <c r="A135" s="35" t="s">
        <v>202</v>
      </c>
      <c r="B135" s="31"/>
      <c r="C135" s="37">
        <v>410</v>
      </c>
      <c r="D135" s="203"/>
      <c r="E135" s="211"/>
      <c r="F135" s="203"/>
      <c r="G135" s="203"/>
      <c r="H135" s="203"/>
      <c r="I135" s="203"/>
      <c r="J135" s="204"/>
    </row>
    <row r="136" spans="1:10" ht="24.75" customHeight="1">
      <c r="A136" s="187" t="s">
        <v>203</v>
      </c>
      <c r="B136" s="31"/>
      <c r="C136" s="37" t="s">
        <v>162</v>
      </c>
      <c r="D136" s="203"/>
      <c r="E136" s="211"/>
      <c r="F136" s="203"/>
      <c r="G136" s="203"/>
      <c r="H136" s="203"/>
      <c r="I136" s="203"/>
      <c r="J136" s="204"/>
    </row>
    <row r="137" spans="1:10" ht="24.75" customHeight="1">
      <c r="A137" s="139" t="s">
        <v>204</v>
      </c>
      <c r="B137" s="126"/>
      <c r="C137" s="37" t="s">
        <v>163</v>
      </c>
      <c r="D137" s="304">
        <f>D138+D140</f>
        <v>500</v>
      </c>
      <c r="E137" s="124">
        <f>E138+E140</f>
        <v>500</v>
      </c>
      <c r="F137" s="124"/>
      <c r="G137" s="124"/>
      <c r="H137" s="124"/>
      <c r="I137" s="215">
        <f>E137+G137</f>
        <v>500</v>
      </c>
      <c r="J137" s="215">
        <f>D137-I137</f>
        <v>0</v>
      </c>
    </row>
    <row r="138" spans="1:10" ht="24.75" customHeight="1">
      <c r="A138" s="35" t="s">
        <v>205</v>
      </c>
      <c r="B138" s="126"/>
      <c r="C138" s="37" t="s">
        <v>59</v>
      </c>
      <c r="D138" s="304"/>
      <c r="E138" s="124"/>
      <c r="F138" s="124"/>
      <c r="G138" s="124"/>
      <c r="H138" s="124"/>
      <c r="I138" s="124"/>
      <c r="J138" s="125"/>
    </row>
    <row r="139" spans="1:10" ht="24.75" customHeight="1">
      <c r="A139" s="187" t="s">
        <v>206</v>
      </c>
      <c r="B139" s="126"/>
      <c r="C139" s="37" t="s">
        <v>60</v>
      </c>
      <c r="D139" s="304"/>
      <c r="E139" s="124"/>
      <c r="F139" s="124"/>
      <c r="G139" s="124"/>
      <c r="H139" s="124"/>
      <c r="I139" s="124"/>
      <c r="J139" s="125"/>
    </row>
    <row r="140" spans="1:10" ht="24.75" customHeight="1">
      <c r="A140" s="35" t="s">
        <v>207</v>
      </c>
      <c r="B140" s="126"/>
      <c r="C140" s="37" t="s">
        <v>164</v>
      </c>
      <c r="D140" s="304">
        <f>D141+D144+D147</f>
        <v>500</v>
      </c>
      <c r="E140" s="124">
        <f>E141+E144+E147</f>
        <v>500</v>
      </c>
      <c r="F140" s="124"/>
      <c r="G140" s="124"/>
      <c r="H140" s="124"/>
      <c r="I140" s="215">
        <f>E140+G140</f>
        <v>500</v>
      </c>
      <c r="J140" s="215">
        <f>D140-I140</f>
        <v>0</v>
      </c>
    </row>
    <row r="141" spans="1:10" ht="24.75" customHeight="1">
      <c r="A141" s="187" t="s">
        <v>208</v>
      </c>
      <c r="B141" s="126"/>
      <c r="C141" s="37" t="s">
        <v>165</v>
      </c>
      <c r="D141" s="305">
        <f>D142+D143</f>
        <v>0</v>
      </c>
      <c r="E141" s="123">
        <f>E142+E143</f>
        <v>0</v>
      </c>
      <c r="F141" s="123"/>
      <c r="G141" s="123"/>
      <c r="H141" s="123"/>
      <c r="I141" s="215">
        <f aca="true" t="shared" si="2" ref="I141:I149">E141+G141</f>
        <v>0</v>
      </c>
      <c r="J141" s="215">
        <f aca="true" t="shared" si="3" ref="J141:J149">D141-I141</f>
        <v>0</v>
      </c>
    </row>
    <row r="142" spans="1:10" ht="24.75" customHeight="1">
      <c r="A142" s="187" t="s">
        <v>295</v>
      </c>
      <c r="B142" s="126">
        <v>29</v>
      </c>
      <c r="C142" s="37"/>
      <c r="D142" s="304"/>
      <c r="E142" s="124"/>
      <c r="F142" s="124"/>
      <c r="G142" s="124"/>
      <c r="H142" s="124"/>
      <c r="I142" s="203">
        <f t="shared" si="2"/>
        <v>0</v>
      </c>
      <c r="J142" s="204">
        <f t="shared" si="3"/>
        <v>0</v>
      </c>
    </row>
    <row r="143" spans="1:10" ht="24.75" customHeight="1">
      <c r="A143" s="187" t="s">
        <v>295</v>
      </c>
      <c r="B143" s="126" t="s">
        <v>261</v>
      </c>
      <c r="C143" s="37"/>
      <c r="D143" s="304"/>
      <c r="E143" s="124"/>
      <c r="F143" s="124"/>
      <c r="G143" s="124"/>
      <c r="H143" s="124"/>
      <c r="I143" s="203">
        <f t="shared" si="2"/>
        <v>0</v>
      </c>
      <c r="J143" s="204">
        <f t="shared" si="3"/>
        <v>0</v>
      </c>
    </row>
    <row r="144" spans="1:10" ht="24.75" customHeight="1">
      <c r="A144" s="187" t="s">
        <v>209</v>
      </c>
      <c r="B144" s="126"/>
      <c r="C144" s="37" t="s">
        <v>166</v>
      </c>
      <c r="D144" s="305">
        <f>D145+D146</f>
        <v>0</v>
      </c>
      <c r="E144" s="123">
        <f>E145+E146</f>
        <v>0</v>
      </c>
      <c r="F144" s="123"/>
      <c r="G144" s="123"/>
      <c r="H144" s="123"/>
      <c r="I144" s="215">
        <f>E144+G144</f>
        <v>0</v>
      </c>
      <c r="J144" s="215">
        <f>D144-I144</f>
        <v>0</v>
      </c>
    </row>
    <row r="145" spans="1:10" ht="24.75" customHeight="1">
      <c r="A145" s="187" t="s">
        <v>295</v>
      </c>
      <c r="B145" s="126">
        <v>29</v>
      </c>
      <c r="C145" s="37"/>
      <c r="D145" s="304"/>
      <c r="E145" s="124"/>
      <c r="F145" s="124"/>
      <c r="G145" s="124"/>
      <c r="H145" s="124"/>
      <c r="I145" s="203">
        <f t="shared" si="2"/>
        <v>0</v>
      </c>
      <c r="J145" s="204">
        <f t="shared" si="3"/>
        <v>0</v>
      </c>
    </row>
    <row r="146" spans="1:10" ht="24.75" customHeight="1">
      <c r="A146" s="187" t="s">
        <v>295</v>
      </c>
      <c r="B146" s="126" t="s">
        <v>261</v>
      </c>
      <c r="C146" s="37"/>
      <c r="D146" s="304"/>
      <c r="E146" s="124"/>
      <c r="F146" s="124"/>
      <c r="G146" s="124"/>
      <c r="H146" s="124"/>
      <c r="I146" s="203">
        <f t="shared" si="2"/>
        <v>0</v>
      </c>
      <c r="J146" s="204">
        <f t="shared" si="3"/>
        <v>0</v>
      </c>
    </row>
    <row r="147" spans="1:10" ht="24.75" customHeight="1">
      <c r="A147" s="187" t="s">
        <v>210</v>
      </c>
      <c r="B147" s="127"/>
      <c r="C147" s="122">
        <v>853</v>
      </c>
      <c r="D147" s="305">
        <f>D148+D149</f>
        <v>500</v>
      </c>
      <c r="E147" s="123">
        <f>E148+E149</f>
        <v>500</v>
      </c>
      <c r="F147" s="123"/>
      <c r="G147" s="123"/>
      <c r="H147" s="123"/>
      <c r="I147" s="215">
        <f>E147+G147</f>
        <v>500</v>
      </c>
      <c r="J147" s="215">
        <f>D147-I147</f>
        <v>0</v>
      </c>
    </row>
    <row r="148" spans="1:10" ht="24.75" customHeight="1">
      <c r="A148" s="111" t="s">
        <v>295</v>
      </c>
      <c r="B148" s="189" t="s">
        <v>260</v>
      </c>
      <c r="C148" s="122"/>
      <c r="D148" s="304">
        <v>500</v>
      </c>
      <c r="E148" s="124">
        <f>'КНИГА КРЕДИТОВ'!Z51</f>
        <v>500</v>
      </c>
      <c r="F148" s="124"/>
      <c r="G148" s="124"/>
      <c r="H148" s="124"/>
      <c r="I148" s="203">
        <f t="shared" si="2"/>
        <v>500</v>
      </c>
      <c r="J148" s="204">
        <f t="shared" si="3"/>
        <v>0</v>
      </c>
    </row>
    <row r="149" spans="1:10" ht="24.75" customHeight="1">
      <c r="A149" s="111" t="s">
        <v>295</v>
      </c>
      <c r="B149" s="189" t="s">
        <v>261</v>
      </c>
      <c r="C149" s="122"/>
      <c r="D149" s="304"/>
      <c r="E149" s="124"/>
      <c r="F149" s="124"/>
      <c r="G149" s="124"/>
      <c r="H149" s="124"/>
      <c r="I149" s="203">
        <f t="shared" si="2"/>
        <v>0</v>
      </c>
      <c r="J149" s="204">
        <f t="shared" si="3"/>
        <v>0</v>
      </c>
    </row>
    <row r="150" spans="1:10" ht="24.75" customHeight="1">
      <c r="A150" s="35" t="s">
        <v>211</v>
      </c>
      <c r="B150" s="126"/>
      <c r="C150" s="37" t="s">
        <v>167</v>
      </c>
      <c r="D150" s="304"/>
      <c r="E150" s="124"/>
      <c r="F150" s="124"/>
      <c r="G150" s="124"/>
      <c r="H150" s="124"/>
      <c r="I150" s="124"/>
      <c r="J150" s="125"/>
    </row>
    <row r="151" spans="1:10" ht="24.75" customHeight="1">
      <c r="A151" s="187" t="s">
        <v>212</v>
      </c>
      <c r="B151" s="126"/>
      <c r="C151" s="37" t="s">
        <v>168</v>
      </c>
      <c r="D151" s="304"/>
      <c r="E151" s="124"/>
      <c r="F151" s="124"/>
      <c r="G151" s="124"/>
      <c r="H151" s="124"/>
      <c r="I151" s="124"/>
      <c r="J151" s="125"/>
    </row>
    <row r="152" spans="1:10" ht="24.75" customHeight="1" thickBot="1">
      <c r="A152" s="187" t="s">
        <v>213</v>
      </c>
      <c r="B152" s="130"/>
      <c r="C152" s="128">
        <v>863</v>
      </c>
      <c r="D152" s="306"/>
      <c r="E152" s="129"/>
      <c r="F152" s="129"/>
      <c r="G152" s="129"/>
      <c r="H152" s="129"/>
      <c r="I152" s="129"/>
      <c r="J152" s="190"/>
    </row>
    <row r="153" spans="1:10" ht="20.25" customHeight="1" thickBot="1">
      <c r="A153" s="79" t="s">
        <v>34</v>
      </c>
      <c r="B153" s="49">
        <v>450</v>
      </c>
      <c r="C153" s="49" t="s">
        <v>28</v>
      </c>
      <c r="D153" s="299">
        <f>D22-D47</f>
        <v>0</v>
      </c>
      <c r="E153" s="216">
        <f>E22-E47</f>
        <v>-335.1399999999999</v>
      </c>
      <c r="F153" s="217"/>
      <c r="G153" s="217"/>
      <c r="H153" s="217"/>
      <c r="I153" s="216">
        <f>I22-I47</f>
        <v>-335.1399999999999</v>
      </c>
      <c r="J153" s="50" t="s">
        <v>28</v>
      </c>
    </row>
    <row r="154" spans="1:10" ht="12.75" customHeight="1">
      <c r="A154" s="353" t="s">
        <v>221</v>
      </c>
      <c r="B154" s="350"/>
      <c r="C154" s="350"/>
      <c r="D154" s="350"/>
      <c r="E154" s="350"/>
      <c r="F154" s="350"/>
      <c r="G154" s="52"/>
      <c r="H154" s="52"/>
      <c r="I154" s="52"/>
      <c r="J154" s="52"/>
    </row>
    <row r="155" spans="2:10" ht="15">
      <c r="B155" s="12" t="s">
        <v>54</v>
      </c>
      <c r="C155" s="12"/>
      <c r="E155" s="4"/>
      <c r="F155" s="4"/>
      <c r="G155" s="4"/>
      <c r="H155" s="4"/>
      <c r="J155" s="162" t="s">
        <v>94</v>
      </c>
    </row>
    <row r="156" spans="1:10" ht="11.25" customHeight="1">
      <c r="A156" s="69"/>
      <c r="B156" s="80"/>
      <c r="C156" s="80"/>
      <c r="D156" s="298"/>
      <c r="E156" s="70"/>
      <c r="F156" s="70"/>
      <c r="G156" s="70"/>
      <c r="H156" s="70"/>
      <c r="I156" s="70"/>
      <c r="J156" s="71"/>
    </row>
    <row r="157" spans="1:10" ht="12.75">
      <c r="A157" s="14"/>
      <c r="B157" s="15"/>
      <c r="C157" s="15"/>
      <c r="D157" s="16"/>
      <c r="E157" s="17"/>
      <c r="F157" s="18" t="s">
        <v>67</v>
      </c>
      <c r="G157" s="18"/>
      <c r="H157" s="19"/>
      <c r="I157" s="72"/>
      <c r="J157" s="99"/>
    </row>
    <row r="158" spans="1:10" ht="10.5" customHeight="1">
      <c r="A158" s="81"/>
      <c r="B158" s="15" t="s">
        <v>12</v>
      </c>
      <c r="C158" s="15" t="s">
        <v>48</v>
      </c>
      <c r="D158" s="16" t="s">
        <v>40</v>
      </c>
      <c r="E158" s="20" t="s">
        <v>5</v>
      </c>
      <c r="F158" s="21" t="s">
        <v>5</v>
      </c>
      <c r="G158" s="22" t="s">
        <v>5</v>
      </c>
      <c r="H158" s="22"/>
      <c r="I158" s="38"/>
      <c r="J158" s="99" t="s">
        <v>66</v>
      </c>
    </row>
    <row r="159" spans="1:10" ht="10.5" customHeight="1">
      <c r="A159" s="15" t="s">
        <v>216</v>
      </c>
      <c r="B159" s="15" t="s">
        <v>13</v>
      </c>
      <c r="C159" s="15" t="s">
        <v>49</v>
      </c>
      <c r="D159" s="16" t="s">
        <v>41</v>
      </c>
      <c r="E159" s="23" t="s">
        <v>44</v>
      </c>
      <c r="F159" s="16" t="s">
        <v>6</v>
      </c>
      <c r="G159" s="16" t="s">
        <v>71</v>
      </c>
      <c r="H159" s="16" t="s">
        <v>68</v>
      </c>
      <c r="I159" s="16" t="s">
        <v>8</v>
      </c>
      <c r="J159" s="99" t="s">
        <v>41</v>
      </c>
    </row>
    <row r="160" spans="1:10" ht="9.75" customHeight="1">
      <c r="A160" s="14"/>
      <c r="B160" s="15" t="s">
        <v>14</v>
      </c>
      <c r="C160" s="15" t="s">
        <v>222</v>
      </c>
      <c r="D160" s="16" t="s">
        <v>42</v>
      </c>
      <c r="E160" s="23" t="s">
        <v>7</v>
      </c>
      <c r="F160" s="16" t="s">
        <v>7</v>
      </c>
      <c r="G160" s="16" t="s">
        <v>45</v>
      </c>
      <c r="H160" s="16" t="s">
        <v>69</v>
      </c>
      <c r="I160" s="16"/>
      <c r="J160" s="99" t="s">
        <v>42</v>
      </c>
    </row>
    <row r="161" spans="1:10" ht="9.75" customHeight="1" thickBot="1">
      <c r="A161" s="24">
        <v>1</v>
      </c>
      <c r="B161" s="25">
        <v>2</v>
      </c>
      <c r="C161" s="25"/>
      <c r="D161" s="26" t="s">
        <v>2</v>
      </c>
      <c r="E161" s="27" t="s">
        <v>3</v>
      </c>
      <c r="F161" s="26" t="s">
        <v>9</v>
      </c>
      <c r="G161" s="26" t="s">
        <v>10</v>
      </c>
      <c r="H161" s="26" t="s">
        <v>11</v>
      </c>
      <c r="I161" s="26" t="s">
        <v>32</v>
      </c>
      <c r="J161" s="28" t="s">
        <v>70</v>
      </c>
    </row>
    <row r="162" spans="1:10" ht="22.5">
      <c r="A162" s="82" t="s">
        <v>108</v>
      </c>
      <c r="B162" s="73" t="s">
        <v>18</v>
      </c>
      <c r="C162" s="83"/>
      <c r="D162" s="307">
        <f>D186</f>
        <v>0</v>
      </c>
      <c r="E162" s="221">
        <f>E186</f>
        <v>335.1399999999999</v>
      </c>
      <c r="F162" s="206"/>
      <c r="G162" s="205"/>
      <c r="H162" s="205"/>
      <c r="I162" s="221">
        <f>I186</f>
        <v>335.1399999999999</v>
      </c>
      <c r="J162" s="221"/>
    </row>
    <row r="163" spans="1:10" ht="9.75" customHeight="1">
      <c r="A163" s="33" t="s">
        <v>20</v>
      </c>
      <c r="B163" s="84"/>
      <c r="C163" s="85"/>
      <c r="D163" s="85"/>
      <c r="E163" s="40"/>
      <c r="F163" s="40"/>
      <c r="G163" s="36"/>
      <c r="H163" s="36"/>
      <c r="I163" s="36"/>
      <c r="J163" s="41"/>
    </row>
    <row r="164" spans="1:10" ht="17.25" customHeight="1">
      <c r="A164" s="35" t="s">
        <v>55</v>
      </c>
      <c r="B164" s="86" t="s">
        <v>21</v>
      </c>
      <c r="C164" s="74"/>
      <c r="D164" s="29"/>
      <c r="E164" s="29"/>
      <c r="F164" s="29"/>
      <c r="G164" s="30"/>
      <c r="H164" s="30"/>
      <c r="I164" s="30"/>
      <c r="J164" s="32"/>
    </row>
    <row r="165" spans="1:10" ht="12.75" customHeight="1">
      <c r="A165" s="33" t="s">
        <v>223</v>
      </c>
      <c r="B165" s="84"/>
      <c r="C165" s="85"/>
      <c r="D165" s="40"/>
      <c r="E165" s="40"/>
      <c r="F165" s="40"/>
      <c r="G165" s="36"/>
      <c r="H165" s="36"/>
      <c r="I165" s="36"/>
      <c r="J165" s="41"/>
    </row>
    <row r="166" spans="1:10" ht="12.75">
      <c r="A166" s="163" t="s">
        <v>224</v>
      </c>
      <c r="B166" s="138"/>
      <c r="C166" s="140" t="s">
        <v>214</v>
      </c>
      <c r="D166" s="29"/>
      <c r="E166" s="29"/>
      <c r="F166" s="29"/>
      <c r="G166" s="30"/>
      <c r="H166" s="30"/>
      <c r="I166" s="30"/>
      <c r="J166" s="32"/>
    </row>
    <row r="167" spans="1:10" ht="22.5">
      <c r="A167" s="163" t="s">
        <v>225</v>
      </c>
      <c r="B167" s="138"/>
      <c r="C167" s="140">
        <v>520</v>
      </c>
      <c r="D167" s="29"/>
      <c r="E167" s="29"/>
      <c r="F167" s="29"/>
      <c r="G167" s="30"/>
      <c r="H167" s="30"/>
      <c r="I167" s="30"/>
      <c r="J167" s="32"/>
    </row>
    <row r="168" spans="1:10" ht="22.5">
      <c r="A168" s="163" t="s">
        <v>226</v>
      </c>
      <c r="B168" s="134"/>
      <c r="C168" s="141">
        <v>620</v>
      </c>
      <c r="D168" s="29"/>
      <c r="E168" s="29"/>
      <c r="F168" s="29"/>
      <c r="G168" s="30"/>
      <c r="H168" s="30"/>
      <c r="I168" s="30"/>
      <c r="J168" s="32"/>
    </row>
    <row r="169" spans="1:10" ht="17.25" customHeight="1">
      <c r="A169" s="163" t="s">
        <v>241</v>
      </c>
      <c r="B169" s="135"/>
      <c r="C169" s="142">
        <v>540</v>
      </c>
      <c r="D169" s="29"/>
      <c r="E169" s="29"/>
      <c r="F169" s="29"/>
      <c r="G169" s="30"/>
      <c r="H169" s="30"/>
      <c r="I169" s="30"/>
      <c r="J169" s="32"/>
    </row>
    <row r="170" spans="1:10" ht="18" customHeight="1">
      <c r="A170" s="163" t="s">
        <v>242</v>
      </c>
      <c r="B170" s="136"/>
      <c r="C170" s="143">
        <v>640</v>
      </c>
      <c r="D170" s="29"/>
      <c r="E170" s="29"/>
      <c r="F170" s="29"/>
      <c r="G170" s="30"/>
      <c r="H170" s="30"/>
      <c r="I170" s="30"/>
      <c r="J170" s="32"/>
    </row>
    <row r="171" spans="1:10" ht="22.5">
      <c r="A171" s="163" t="s">
        <v>227</v>
      </c>
      <c r="B171" s="136"/>
      <c r="C171" s="144">
        <v>710</v>
      </c>
      <c r="D171" s="29"/>
      <c r="E171" s="29"/>
      <c r="F171" s="29"/>
      <c r="G171" s="30"/>
      <c r="H171" s="30"/>
      <c r="I171" s="30"/>
      <c r="J171" s="32"/>
    </row>
    <row r="172" spans="1:10" ht="22.5">
      <c r="A172" s="163" t="s">
        <v>228</v>
      </c>
      <c r="B172" s="137"/>
      <c r="C172" s="145" t="s">
        <v>133</v>
      </c>
      <c r="D172" s="29"/>
      <c r="E172" s="29"/>
      <c r="F172" s="29"/>
      <c r="G172" s="30"/>
      <c r="H172" s="30"/>
      <c r="I172" s="30"/>
      <c r="J172" s="32"/>
    </row>
    <row r="173" spans="1:10" ht="16.5" customHeight="1">
      <c r="A173" s="35" t="s">
        <v>99</v>
      </c>
      <c r="B173" s="86" t="s">
        <v>95</v>
      </c>
      <c r="C173" s="74" t="s">
        <v>28</v>
      </c>
      <c r="D173" s="29"/>
      <c r="E173" s="29"/>
      <c r="F173" s="29"/>
      <c r="G173" s="30"/>
      <c r="H173" s="30"/>
      <c r="I173" s="30"/>
      <c r="J173" s="32"/>
    </row>
    <row r="174" spans="1:10" ht="12.75" customHeight="1">
      <c r="A174" s="48" t="s">
        <v>98</v>
      </c>
      <c r="B174" s="88" t="s">
        <v>96</v>
      </c>
      <c r="C174" s="74" t="s">
        <v>57</v>
      </c>
      <c r="D174" s="29"/>
      <c r="E174" s="29"/>
      <c r="F174" s="29"/>
      <c r="G174" s="30"/>
      <c r="H174" s="30"/>
      <c r="I174" s="30"/>
      <c r="J174" s="32"/>
    </row>
    <row r="175" spans="1:10" ht="12.75" customHeight="1">
      <c r="A175" s="48" t="s">
        <v>100</v>
      </c>
      <c r="B175" s="88" t="s">
        <v>97</v>
      </c>
      <c r="C175" s="74" t="s">
        <v>58</v>
      </c>
      <c r="D175" s="29"/>
      <c r="E175" s="29"/>
      <c r="F175" s="29"/>
      <c r="G175" s="30"/>
      <c r="H175" s="30"/>
      <c r="I175" s="30"/>
      <c r="J175" s="32"/>
    </row>
    <row r="176" spans="1:10" ht="20.25" customHeight="1">
      <c r="A176" s="35" t="s">
        <v>229</v>
      </c>
      <c r="B176" s="86" t="s">
        <v>43</v>
      </c>
      <c r="C176" s="74"/>
      <c r="D176" s="29"/>
      <c r="E176" s="29"/>
      <c r="F176" s="29"/>
      <c r="G176" s="30"/>
      <c r="H176" s="30"/>
      <c r="I176" s="30"/>
      <c r="J176" s="32"/>
    </row>
    <row r="177" spans="1:10" ht="12.75">
      <c r="A177" s="133" t="s">
        <v>56</v>
      </c>
      <c r="B177" s="84"/>
      <c r="C177" s="78"/>
      <c r="D177" s="21"/>
      <c r="E177" s="21"/>
      <c r="F177" s="21"/>
      <c r="G177" s="21"/>
      <c r="H177" s="21"/>
      <c r="I177" s="21"/>
      <c r="J177" s="34"/>
    </row>
    <row r="178" spans="1:10" ht="16.5" customHeight="1">
      <c r="A178" s="111"/>
      <c r="B178" s="131"/>
      <c r="C178" s="109"/>
      <c r="D178" s="29"/>
      <c r="E178" s="29"/>
      <c r="F178" s="29"/>
      <c r="G178" s="30"/>
      <c r="H178" s="30"/>
      <c r="I178" s="30"/>
      <c r="J178" s="32"/>
    </row>
    <row r="179" spans="1:10" ht="12.75">
      <c r="A179" s="111"/>
      <c r="B179" s="132"/>
      <c r="C179" s="89"/>
      <c r="D179" s="46"/>
      <c r="E179" s="46"/>
      <c r="F179" s="46"/>
      <c r="G179" s="37"/>
      <c r="H179" s="37"/>
      <c r="I179" s="37"/>
      <c r="J179" s="47"/>
    </row>
    <row r="180" spans="1:10" ht="12.75">
      <c r="A180" s="171"/>
      <c r="B180" s="172"/>
      <c r="C180" s="94"/>
      <c r="D180" s="52"/>
      <c r="E180" s="52"/>
      <c r="F180" s="52"/>
      <c r="G180" s="52"/>
      <c r="H180" s="52"/>
      <c r="I180" s="52"/>
      <c r="J180" s="52"/>
    </row>
    <row r="181" spans="1:10" ht="16.5" customHeight="1">
      <c r="A181" s="164"/>
      <c r="B181" s="165"/>
      <c r="C181" s="165"/>
      <c r="D181" s="20"/>
      <c r="E181" s="17"/>
      <c r="F181" s="18" t="s">
        <v>67</v>
      </c>
      <c r="G181" s="18"/>
      <c r="H181" s="19"/>
      <c r="I181" s="72"/>
      <c r="J181" s="155"/>
    </row>
    <row r="182" spans="1:10" ht="14.25" customHeight="1">
      <c r="A182" s="81"/>
      <c r="B182" s="15" t="s">
        <v>12</v>
      </c>
      <c r="C182" s="15" t="s">
        <v>48</v>
      </c>
      <c r="D182" s="16" t="s">
        <v>40</v>
      </c>
      <c r="E182" s="20" t="s">
        <v>5</v>
      </c>
      <c r="F182" s="21" t="s">
        <v>5</v>
      </c>
      <c r="G182" s="22" t="s">
        <v>5</v>
      </c>
      <c r="H182" s="22"/>
      <c r="I182" s="38"/>
      <c r="J182" s="99" t="s">
        <v>66</v>
      </c>
    </row>
    <row r="183" spans="1:10" ht="14.25" customHeight="1">
      <c r="A183" s="15" t="s">
        <v>216</v>
      </c>
      <c r="B183" s="15" t="s">
        <v>13</v>
      </c>
      <c r="C183" s="15" t="s">
        <v>49</v>
      </c>
      <c r="D183" s="16" t="s">
        <v>41</v>
      </c>
      <c r="E183" s="23" t="s">
        <v>44</v>
      </c>
      <c r="F183" s="16" t="s">
        <v>6</v>
      </c>
      <c r="G183" s="16" t="s">
        <v>71</v>
      </c>
      <c r="H183" s="16" t="s">
        <v>68</v>
      </c>
      <c r="I183" s="16" t="s">
        <v>8</v>
      </c>
      <c r="J183" s="99" t="s">
        <v>41</v>
      </c>
    </row>
    <row r="184" spans="1:10" ht="12.75" customHeight="1">
      <c r="A184" s="166"/>
      <c r="B184" s="167" t="s">
        <v>14</v>
      </c>
      <c r="C184" s="167" t="s">
        <v>50</v>
      </c>
      <c r="D184" s="168" t="s">
        <v>42</v>
      </c>
      <c r="E184" s="169" t="s">
        <v>7</v>
      </c>
      <c r="F184" s="168" t="s">
        <v>7</v>
      </c>
      <c r="G184" s="168" t="s">
        <v>45</v>
      </c>
      <c r="H184" s="168" t="s">
        <v>69</v>
      </c>
      <c r="I184" s="168"/>
      <c r="J184" s="156" t="s">
        <v>42</v>
      </c>
    </row>
    <row r="185" spans="1:10" ht="9.75" customHeight="1" thickBot="1">
      <c r="A185" s="24">
        <v>1</v>
      </c>
      <c r="B185" s="25">
        <v>2</v>
      </c>
      <c r="C185" s="25"/>
      <c r="D185" s="26" t="s">
        <v>2</v>
      </c>
      <c r="E185" s="27" t="s">
        <v>3</v>
      </c>
      <c r="F185" s="26" t="s">
        <v>9</v>
      </c>
      <c r="G185" s="26" t="s">
        <v>10</v>
      </c>
      <c r="H185" s="26" t="s">
        <v>11</v>
      </c>
      <c r="I185" s="26" t="s">
        <v>32</v>
      </c>
      <c r="J185" s="28" t="s">
        <v>70</v>
      </c>
    </row>
    <row r="186" spans="1:10" ht="18" customHeight="1">
      <c r="A186" s="159" t="s">
        <v>27</v>
      </c>
      <c r="B186" s="88" t="s">
        <v>19</v>
      </c>
      <c r="C186" s="90" t="s">
        <v>28</v>
      </c>
      <c r="D186" s="308">
        <f>D187+D188</f>
        <v>0</v>
      </c>
      <c r="E186" s="218">
        <f>E187+E188</f>
        <v>335.1399999999999</v>
      </c>
      <c r="F186" s="218"/>
      <c r="G186" s="215"/>
      <c r="H186" s="215"/>
      <c r="I186" s="218">
        <f>I187+I188</f>
        <v>335.1399999999999</v>
      </c>
      <c r="J186" s="47"/>
    </row>
    <row r="187" spans="1:10" ht="17.25" customHeight="1">
      <c r="A187" s="177" t="s">
        <v>35</v>
      </c>
      <c r="B187" s="178" t="s">
        <v>22</v>
      </c>
      <c r="C187" s="179" t="s">
        <v>57</v>
      </c>
      <c r="D187" s="219">
        <f>-D22</f>
        <v>-3714.21</v>
      </c>
      <c r="E187" s="219">
        <f>-E22</f>
        <v>-3379.07</v>
      </c>
      <c r="F187" s="219"/>
      <c r="G187" s="220"/>
      <c r="H187" s="220"/>
      <c r="I187" s="219">
        <f>-I22</f>
        <v>-3379.07</v>
      </c>
      <c r="J187" s="180" t="s">
        <v>28</v>
      </c>
    </row>
    <row r="188" spans="1:10" ht="16.5" customHeight="1">
      <c r="A188" s="177" t="s">
        <v>36</v>
      </c>
      <c r="B188" s="178" t="s">
        <v>23</v>
      </c>
      <c r="C188" s="179" t="s">
        <v>58</v>
      </c>
      <c r="D188" s="219">
        <f>D47</f>
        <v>3714.21</v>
      </c>
      <c r="E188" s="219">
        <f>E47</f>
        <v>3714.21</v>
      </c>
      <c r="F188" s="219"/>
      <c r="G188" s="220"/>
      <c r="H188" s="220"/>
      <c r="I188" s="219">
        <f>I47</f>
        <v>3714.21</v>
      </c>
      <c r="J188" s="180" t="s">
        <v>28</v>
      </c>
    </row>
    <row r="189" spans="1:10" ht="24" customHeight="1">
      <c r="A189" s="35" t="s">
        <v>82</v>
      </c>
      <c r="B189" s="84" t="s">
        <v>83</v>
      </c>
      <c r="C189" s="89" t="s">
        <v>28</v>
      </c>
      <c r="D189" s="37"/>
      <c r="E189" s="37"/>
      <c r="F189" s="46"/>
      <c r="G189" s="37"/>
      <c r="H189" s="37"/>
      <c r="I189" s="37"/>
      <c r="J189" s="47"/>
    </row>
    <row r="190" spans="1:10" ht="12.75" customHeight="1">
      <c r="A190" s="33" t="s">
        <v>46</v>
      </c>
      <c r="B190" s="84"/>
      <c r="C190" s="87"/>
      <c r="D190" s="40"/>
      <c r="E190" s="40"/>
      <c r="F190" s="22"/>
      <c r="G190" s="21" t="s">
        <v>29</v>
      </c>
      <c r="H190" s="21"/>
      <c r="I190" s="21"/>
      <c r="J190" s="351" t="s">
        <v>28</v>
      </c>
    </row>
    <row r="191" spans="1:10" ht="12" customHeight="1">
      <c r="A191" s="111" t="s">
        <v>84</v>
      </c>
      <c r="B191" s="86" t="s">
        <v>86</v>
      </c>
      <c r="C191" s="87" t="s">
        <v>57</v>
      </c>
      <c r="D191" s="36"/>
      <c r="E191" s="36"/>
      <c r="F191" s="40"/>
      <c r="G191" s="36"/>
      <c r="H191" s="36"/>
      <c r="I191" s="36"/>
      <c r="J191" s="352"/>
    </row>
    <row r="192" spans="1:10" ht="15.75" customHeight="1">
      <c r="A192" s="111" t="s">
        <v>85</v>
      </c>
      <c r="B192" s="88" t="s">
        <v>87</v>
      </c>
      <c r="C192" s="90" t="s">
        <v>58</v>
      </c>
      <c r="D192" s="37"/>
      <c r="E192" s="37"/>
      <c r="F192" s="46"/>
      <c r="G192" s="37"/>
      <c r="H192" s="37"/>
      <c r="I192" s="37"/>
      <c r="J192" s="51" t="s">
        <v>28</v>
      </c>
    </row>
    <row r="193" spans="1:10" ht="15.75" customHeight="1">
      <c r="A193" s="35" t="s">
        <v>31</v>
      </c>
      <c r="B193" s="84" t="s">
        <v>24</v>
      </c>
      <c r="C193" s="89" t="s">
        <v>28</v>
      </c>
      <c r="D193" s="37"/>
      <c r="E193" s="37"/>
      <c r="F193" s="46"/>
      <c r="G193" s="37"/>
      <c r="H193" s="37"/>
      <c r="I193" s="37"/>
      <c r="J193" s="47"/>
    </row>
    <row r="194" spans="1:10" ht="12.75" customHeight="1">
      <c r="A194" s="33" t="s">
        <v>46</v>
      </c>
      <c r="B194" s="84"/>
      <c r="C194" s="87"/>
      <c r="D194" s="40"/>
      <c r="E194" s="40"/>
      <c r="F194" s="22"/>
      <c r="G194" s="21" t="s">
        <v>29</v>
      </c>
      <c r="H194" s="21"/>
      <c r="I194" s="21"/>
      <c r="J194" s="34"/>
    </row>
    <row r="195" spans="1:10" ht="23.25" customHeight="1">
      <c r="A195" s="111" t="s">
        <v>238</v>
      </c>
      <c r="B195" s="86" t="s">
        <v>25</v>
      </c>
      <c r="C195" s="87"/>
      <c r="D195" s="36"/>
      <c r="E195" s="36"/>
      <c r="F195" s="40"/>
      <c r="G195" s="36"/>
      <c r="H195" s="36"/>
      <c r="I195" s="36"/>
      <c r="J195" s="41"/>
    </row>
    <row r="196" spans="1:10" ht="26.25" customHeight="1" thickBot="1">
      <c r="A196" s="111" t="s">
        <v>239</v>
      </c>
      <c r="B196" s="92" t="s">
        <v>26</v>
      </c>
      <c r="C196" s="93"/>
      <c r="D196" s="43"/>
      <c r="E196" s="43"/>
      <c r="F196" s="44"/>
      <c r="G196" s="43"/>
      <c r="H196" s="43"/>
      <c r="I196" s="43"/>
      <c r="J196" s="45"/>
    </row>
    <row r="197" spans="1:10" ht="24.75" customHeight="1">
      <c r="A197" s="35" t="s">
        <v>62</v>
      </c>
      <c r="B197" s="84" t="s">
        <v>59</v>
      </c>
      <c r="C197" s="89" t="s">
        <v>28</v>
      </c>
      <c r="D197" s="37"/>
      <c r="E197" s="37"/>
      <c r="F197" s="46"/>
      <c r="G197" s="37"/>
      <c r="H197" s="37"/>
      <c r="I197" s="37"/>
      <c r="J197" s="47"/>
    </row>
    <row r="198" spans="1:10" ht="12.75" customHeight="1">
      <c r="A198" s="33" t="s">
        <v>46</v>
      </c>
      <c r="B198" s="84"/>
      <c r="C198" s="87"/>
      <c r="D198" s="40"/>
      <c r="E198" s="40"/>
      <c r="F198" s="22"/>
      <c r="G198" s="21" t="s">
        <v>29</v>
      </c>
      <c r="H198" s="21"/>
      <c r="I198" s="21"/>
      <c r="J198" s="34"/>
    </row>
    <row r="199" spans="1:10" ht="24.75" customHeight="1">
      <c r="A199" s="48" t="s">
        <v>63</v>
      </c>
      <c r="B199" s="86" t="s">
        <v>60</v>
      </c>
      <c r="C199" s="87"/>
      <c r="D199" s="36"/>
      <c r="E199" s="36"/>
      <c r="F199" s="40"/>
      <c r="G199" s="36"/>
      <c r="H199" s="36"/>
      <c r="I199" s="36"/>
      <c r="J199" s="41"/>
    </row>
    <row r="200" spans="1:10" ht="27" customHeight="1" thickBot="1">
      <c r="A200" s="91" t="s">
        <v>64</v>
      </c>
      <c r="B200" s="92" t="s">
        <v>61</v>
      </c>
      <c r="C200" s="93"/>
      <c r="D200" s="43"/>
      <c r="E200" s="43"/>
      <c r="F200" s="44"/>
      <c r="G200" s="43"/>
      <c r="H200" s="43"/>
      <c r="I200" s="43"/>
      <c r="J200" s="45"/>
    </row>
    <row r="201" spans="1:10" ht="16.5" customHeight="1">
      <c r="A201" s="353" t="s">
        <v>230</v>
      </c>
      <c r="B201" s="350"/>
      <c r="C201" s="350"/>
      <c r="D201" s="350"/>
      <c r="E201" s="350"/>
      <c r="F201" s="350"/>
      <c r="G201" s="350"/>
      <c r="H201" s="350"/>
      <c r="I201" s="350"/>
      <c r="J201" s="350"/>
    </row>
    <row r="202" spans="1:10" ht="15" customHeight="1">
      <c r="A202" s="353" t="s">
        <v>233</v>
      </c>
      <c r="B202" s="350"/>
      <c r="C202" s="350"/>
      <c r="D202" s="350"/>
      <c r="E202" s="350"/>
      <c r="F202" s="350"/>
      <c r="G202" s="350"/>
      <c r="H202" s="350"/>
      <c r="I202" s="350"/>
      <c r="J202" s="350"/>
    </row>
    <row r="203" spans="1:10" ht="15">
      <c r="A203" s="12" t="s">
        <v>107</v>
      </c>
      <c r="C203" s="94"/>
      <c r="D203" s="52"/>
      <c r="E203" s="52"/>
      <c r="F203" s="52"/>
      <c r="G203" s="52"/>
      <c r="H203" s="52"/>
      <c r="I203" s="52"/>
      <c r="J203" s="52"/>
    </row>
    <row r="204" spans="1:10" ht="6" customHeight="1">
      <c r="A204" s="95"/>
      <c r="B204" s="53"/>
      <c r="C204" s="96"/>
      <c r="D204" s="54"/>
      <c r="E204" s="52"/>
      <c r="F204" s="52"/>
      <c r="G204" s="52"/>
      <c r="H204" s="54"/>
      <c r="I204" s="54"/>
      <c r="J204" s="52"/>
    </row>
    <row r="205" spans="1:10" ht="12.75">
      <c r="A205" s="14"/>
      <c r="B205" s="15"/>
      <c r="C205" s="15"/>
      <c r="D205" s="17"/>
      <c r="E205" s="55" t="s">
        <v>92</v>
      </c>
      <c r="F205" s="18"/>
      <c r="G205" s="19"/>
      <c r="H205" s="359"/>
      <c r="I205" s="359"/>
      <c r="J205" s="52"/>
    </row>
    <row r="206" spans="1:10" ht="12.75">
      <c r="A206" s="81"/>
      <c r="B206" s="15" t="s">
        <v>12</v>
      </c>
      <c r="C206" s="15" t="s">
        <v>48</v>
      </c>
      <c r="D206" s="20" t="s">
        <v>5</v>
      </c>
      <c r="E206" s="21" t="s">
        <v>5</v>
      </c>
      <c r="F206" s="22" t="s">
        <v>5</v>
      </c>
      <c r="G206" s="22"/>
      <c r="H206" s="368" t="s">
        <v>8</v>
      </c>
      <c r="I206" s="369"/>
      <c r="J206" s="52"/>
    </row>
    <row r="207" spans="1:10" ht="12.75">
      <c r="A207" s="15" t="s">
        <v>216</v>
      </c>
      <c r="B207" s="15" t="s">
        <v>13</v>
      </c>
      <c r="C207" s="15" t="s">
        <v>49</v>
      </c>
      <c r="D207" s="23" t="s">
        <v>44</v>
      </c>
      <c r="E207" s="16" t="s">
        <v>6</v>
      </c>
      <c r="F207" s="16" t="s">
        <v>71</v>
      </c>
      <c r="G207" s="16" t="s">
        <v>68</v>
      </c>
      <c r="H207" s="368"/>
      <c r="I207" s="369"/>
      <c r="J207" s="52"/>
    </row>
    <row r="208" spans="1:10" ht="12.75">
      <c r="A208" s="14"/>
      <c r="B208" s="15" t="s">
        <v>14</v>
      </c>
      <c r="C208" s="15" t="s">
        <v>50</v>
      </c>
      <c r="D208" s="23" t="s">
        <v>7</v>
      </c>
      <c r="E208" s="16" t="s">
        <v>7</v>
      </c>
      <c r="F208" s="16" t="s">
        <v>45</v>
      </c>
      <c r="G208" s="16" t="s">
        <v>69</v>
      </c>
      <c r="H208" s="370"/>
      <c r="I208" s="371"/>
      <c r="J208" s="52"/>
    </row>
    <row r="209" spans="1:10" ht="13.5" thickBot="1">
      <c r="A209" s="24">
        <v>1</v>
      </c>
      <c r="B209" s="25">
        <v>2</v>
      </c>
      <c r="C209" s="25">
        <v>3</v>
      </c>
      <c r="D209" s="27" t="s">
        <v>2</v>
      </c>
      <c r="E209" s="27" t="s">
        <v>3</v>
      </c>
      <c r="F209" s="26" t="s">
        <v>9</v>
      </c>
      <c r="G209" s="26" t="s">
        <v>10</v>
      </c>
      <c r="H209" s="360" t="s">
        <v>11</v>
      </c>
      <c r="I209" s="361"/>
      <c r="J209" s="52"/>
    </row>
    <row r="210" spans="1:10" ht="27" customHeight="1">
      <c r="A210" s="35" t="s">
        <v>104</v>
      </c>
      <c r="B210" s="73" t="s">
        <v>103</v>
      </c>
      <c r="C210" s="75" t="s">
        <v>28</v>
      </c>
      <c r="D210" s="309"/>
      <c r="E210" s="106"/>
      <c r="F210" s="39"/>
      <c r="G210" s="39"/>
      <c r="H210" s="363"/>
      <c r="I210" s="364"/>
      <c r="J210" s="52"/>
    </row>
    <row r="211" spans="1:10" ht="12" customHeight="1">
      <c r="A211" s="33" t="s">
        <v>105</v>
      </c>
      <c r="B211" s="77"/>
      <c r="C211" s="78"/>
      <c r="D211" s="107"/>
      <c r="E211" s="21"/>
      <c r="F211" s="107"/>
      <c r="G211" s="21"/>
      <c r="H211" s="107"/>
      <c r="I211" s="103"/>
      <c r="J211" s="52"/>
    </row>
    <row r="212" spans="1:10" ht="18" customHeight="1">
      <c r="A212" s="153" t="s">
        <v>232</v>
      </c>
      <c r="B212" s="108"/>
      <c r="C212" s="109" t="s">
        <v>140</v>
      </c>
      <c r="D212" s="54"/>
      <c r="E212" s="30"/>
      <c r="F212" s="54" t="s">
        <v>29</v>
      </c>
      <c r="G212" s="30"/>
      <c r="H212" s="54"/>
      <c r="I212" s="104"/>
      <c r="J212" s="52"/>
    </row>
    <row r="213" spans="1:10" s="121" customFormat="1" ht="15" customHeight="1">
      <c r="A213" s="153" t="s">
        <v>132</v>
      </c>
      <c r="B213" s="132"/>
      <c r="C213" s="109" t="s">
        <v>169</v>
      </c>
      <c r="D213" s="151"/>
      <c r="E213" s="152"/>
      <c r="F213" s="151"/>
      <c r="G213" s="152"/>
      <c r="H213" s="355"/>
      <c r="I213" s="356"/>
      <c r="J213" s="154"/>
    </row>
    <row r="214" spans="1:10" ht="15.75" customHeight="1">
      <c r="A214" s="110" t="s">
        <v>231</v>
      </c>
      <c r="B214" s="105" t="s">
        <v>106</v>
      </c>
      <c r="C214" s="87"/>
      <c r="D214" s="40"/>
      <c r="E214" s="40"/>
      <c r="F214" s="36"/>
      <c r="G214" s="36"/>
      <c r="H214" s="357"/>
      <c r="I214" s="358"/>
      <c r="J214" s="52"/>
    </row>
    <row r="215" spans="1:10" ht="12" customHeight="1">
      <c r="A215" s="146" t="s">
        <v>105</v>
      </c>
      <c r="B215" s="77"/>
      <c r="C215" s="78"/>
      <c r="D215" s="107"/>
      <c r="E215" s="21"/>
      <c r="F215" s="107"/>
      <c r="G215" s="21"/>
      <c r="H215" s="346"/>
      <c r="I215" s="347"/>
      <c r="J215" s="52"/>
    </row>
    <row r="216" spans="1:10" ht="13.5" thickBot="1">
      <c r="A216" s="64"/>
      <c r="B216" s="130"/>
      <c r="C216" s="128"/>
      <c r="D216" s="306"/>
      <c r="E216" s="129"/>
      <c r="F216" s="129"/>
      <c r="G216" s="129"/>
      <c r="H216" s="365"/>
      <c r="I216" s="366"/>
      <c r="J216" s="52"/>
    </row>
    <row r="217" spans="1:10" ht="12.75">
      <c r="A217" s="56" t="s">
        <v>350</v>
      </c>
      <c r="B217" s="33"/>
      <c r="C217" s="33"/>
      <c r="D217" s="52"/>
      <c r="E217" s="57" t="s">
        <v>73</v>
      </c>
      <c r="F217" s="57"/>
      <c r="G217" s="52"/>
      <c r="H217" s="52"/>
      <c r="I217" s="52"/>
      <c r="J217" s="52"/>
    </row>
    <row r="218" spans="1:10" ht="9.75" customHeight="1">
      <c r="A218" s="6" t="s">
        <v>80</v>
      </c>
      <c r="B218" s="6"/>
      <c r="C218" s="6"/>
      <c r="D218" s="4"/>
      <c r="E218" s="58" t="s">
        <v>93</v>
      </c>
      <c r="F218" s="58"/>
      <c r="G218" s="58"/>
      <c r="H218" s="58"/>
      <c r="I218" s="58"/>
      <c r="J218" s="58"/>
    </row>
    <row r="219" spans="5:10" ht="12.75">
      <c r="E219" s="58"/>
      <c r="F219" s="58"/>
      <c r="G219" s="56"/>
      <c r="H219" s="56"/>
      <c r="I219" s="58"/>
      <c r="J219" s="58"/>
    </row>
    <row r="220" spans="1:10" ht="12.75" customHeight="1">
      <c r="A220" s="6" t="s">
        <v>243</v>
      </c>
      <c r="B220" s="6"/>
      <c r="C220" s="6"/>
      <c r="D220" s="4"/>
      <c r="E220" s="58"/>
      <c r="F220" s="58"/>
      <c r="G220" s="58"/>
      <c r="H220" s="58"/>
      <c r="I220" s="58"/>
      <c r="J220" s="58"/>
    </row>
    <row r="221" spans="1:10" ht="9.75" customHeight="1">
      <c r="A221" s="6" t="s">
        <v>15</v>
      </c>
      <c r="B221" s="6"/>
      <c r="C221" s="6"/>
      <c r="D221" s="4"/>
      <c r="E221" s="58"/>
      <c r="F221" s="58"/>
      <c r="G221" s="58"/>
      <c r="H221" s="58"/>
      <c r="I221" s="58"/>
      <c r="J221" s="58"/>
    </row>
    <row r="222" spans="4:10" ht="11.25" customHeight="1">
      <c r="D222" s="300" t="s">
        <v>235</v>
      </c>
      <c r="E222" s="59"/>
      <c r="F222" s="59"/>
      <c r="G222" s="60"/>
      <c r="H222" s="61"/>
      <c r="I222" s="70"/>
      <c r="J222" s="71"/>
    </row>
    <row r="223" spans="4:8" ht="11.25" customHeight="1">
      <c r="D223" s="58"/>
      <c r="E223" s="58"/>
      <c r="F223" s="58"/>
      <c r="G223" s="59" t="s">
        <v>74</v>
      </c>
      <c r="H223" s="1"/>
    </row>
    <row r="224" spans="4:10" ht="15.75" customHeight="1">
      <c r="D224" s="97" t="s">
        <v>236</v>
      </c>
      <c r="E224" s="59"/>
      <c r="F224" s="59"/>
      <c r="G224" s="59"/>
      <c r="H224" s="1"/>
      <c r="I224" s="367"/>
      <c r="J224" s="367"/>
    </row>
    <row r="225" spans="4:8" ht="10.5" customHeight="1">
      <c r="D225" s="59" t="s">
        <v>237</v>
      </c>
      <c r="E225" s="59"/>
      <c r="F225" s="59"/>
      <c r="H225" s="1"/>
    </row>
    <row r="226" spans="1:9" ht="21" customHeight="1">
      <c r="A226" s="97" t="s">
        <v>75</v>
      </c>
      <c r="B226" s="174" t="s">
        <v>355</v>
      </c>
      <c r="C226" s="62"/>
      <c r="D226" s="71"/>
      <c r="E226" s="62"/>
      <c r="F226" s="62"/>
      <c r="G226" s="62"/>
      <c r="H226" s="62"/>
      <c r="I226" s="62"/>
    </row>
    <row r="227" spans="1:9" ht="12" customHeight="1">
      <c r="A227" s="56" t="s">
        <v>81</v>
      </c>
      <c r="B227" s="62"/>
      <c r="C227" s="98"/>
      <c r="D227" s="52"/>
      <c r="E227" s="52"/>
      <c r="F227" s="52"/>
      <c r="G227" s="62"/>
      <c r="H227" s="62"/>
      <c r="I227" s="62"/>
    </row>
    <row r="228" spans="1:9" ht="9.75" customHeight="1">
      <c r="A228" s="6"/>
      <c r="B228" s="6"/>
      <c r="C228" s="6"/>
      <c r="D228" s="4"/>
      <c r="E228" s="4"/>
      <c r="F228" s="6"/>
      <c r="G228" s="6"/>
      <c r="H228" s="62"/>
      <c r="I228" s="62"/>
    </row>
    <row r="229" spans="1:9" ht="13.5" customHeight="1">
      <c r="A229" s="6" t="s">
        <v>356</v>
      </c>
      <c r="B229" s="6"/>
      <c r="C229" s="6"/>
      <c r="D229" s="56"/>
      <c r="E229" s="100"/>
      <c r="F229" s="100"/>
      <c r="G229" s="100"/>
      <c r="H229" s="63"/>
      <c r="I229" s="63"/>
    </row>
    <row r="231" spans="1:10" ht="12.75">
      <c r="A231" s="354" t="s">
        <v>234</v>
      </c>
      <c r="B231" s="350"/>
      <c r="C231" s="350"/>
      <c r="D231" s="350"/>
      <c r="E231" s="350"/>
      <c r="F231" s="350"/>
      <c r="G231" s="350"/>
      <c r="H231" s="350"/>
      <c r="I231" s="350"/>
      <c r="J231" s="350"/>
    </row>
    <row r="232" ht="12.75">
      <c r="A232" s="65" t="s">
        <v>357</v>
      </c>
    </row>
  </sheetData>
  <sheetProtection/>
  <mergeCells count="22">
    <mergeCell ref="H215:I215"/>
    <mergeCell ref="H216:I216"/>
    <mergeCell ref="I224:J224"/>
    <mergeCell ref="A231:J231"/>
    <mergeCell ref="A154:F154"/>
    <mergeCell ref="J190:J191"/>
    <mergeCell ref="A201:J201"/>
    <mergeCell ref="A202:J202"/>
    <mergeCell ref="H213:I213"/>
    <mergeCell ref="H214:I214"/>
    <mergeCell ref="H209:I209"/>
    <mergeCell ref="H210:I210"/>
    <mergeCell ref="B7:H7"/>
    <mergeCell ref="B9:H9"/>
    <mergeCell ref="A37:F37"/>
    <mergeCell ref="A38:F38"/>
    <mergeCell ref="F2:J2"/>
    <mergeCell ref="A3:H3"/>
    <mergeCell ref="A4:H4"/>
    <mergeCell ref="A6:H6"/>
    <mergeCell ref="H205:I205"/>
    <mergeCell ref="H206:I208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6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2019-01-14T11:17:25Z</cp:lastPrinted>
  <dcterms:created xsi:type="dcterms:W3CDTF">1999-06-18T11:49:53Z</dcterms:created>
  <dcterms:modified xsi:type="dcterms:W3CDTF">2019-01-14T11:18:04Z</dcterms:modified>
  <cp:category/>
  <cp:version/>
  <cp:contentType/>
  <cp:contentStatus/>
</cp:coreProperties>
</file>